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ózsef Kovács\Dropbox (MTACSFK)\Astronomy\IOAA-Hungarian-Team\IOAA2021-2022\2021-2022_Feladatok_a_dontore_2\DA\"/>
    </mc:Choice>
  </mc:AlternateContent>
  <xr:revisionPtr revIDLastSave="0" documentId="13_ncr:1_{0D44EEF1-1911-474B-867C-F13A0D31B6E2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Sunset through a window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I11" i="1" l="1"/>
  <c r="I10" i="1"/>
  <c r="I9" i="1"/>
  <c r="I8" i="1"/>
  <c r="I7" i="1"/>
  <c r="I6" i="1"/>
  <c r="I5" i="1"/>
  <c r="I4" i="1"/>
  <c r="I3" i="1"/>
  <c r="E3" i="1"/>
  <c r="E4" i="1" s="1"/>
  <c r="E5" i="1" s="1"/>
  <c r="E6" i="1" s="1"/>
  <c r="E7" i="1" s="1"/>
  <c r="E8" i="1" s="1"/>
  <c r="E9" i="1" s="1"/>
  <c r="E10" i="1" s="1"/>
  <c r="E11" i="1" s="1"/>
  <c r="K4" i="1" a="1"/>
  <c r="L8" i="1" s="1"/>
  <c r="I2" i="1"/>
  <c r="L4" i="1" l="1"/>
  <c r="L6" i="1"/>
  <c r="K5" i="1"/>
  <c r="K7" i="1"/>
  <c r="K4" i="1"/>
  <c r="L5" i="1"/>
  <c r="L7" i="1"/>
  <c r="K6" i="1"/>
  <c r="K8" i="1"/>
  <c r="O1" i="1" l="1"/>
  <c r="H5" i="1" l="1"/>
  <c r="Q5" i="1" s="1"/>
  <c r="H9" i="1"/>
  <c r="Q9" i="1" s="1"/>
  <c r="H4" i="1"/>
  <c r="Q4" i="1" s="1"/>
  <c r="H8" i="1"/>
  <c r="Q8" i="1" s="1"/>
  <c r="H2" i="1"/>
  <c r="H6" i="1"/>
  <c r="Q6" i="1" s="1"/>
  <c r="H10" i="1"/>
  <c r="Q10" i="1" s="1"/>
  <c r="H3" i="1"/>
  <c r="Q3" i="1" s="1"/>
  <c r="H7" i="1"/>
  <c r="Q7" i="1" s="1"/>
  <c r="H11" i="1"/>
  <c r="Q11" i="1" s="1"/>
  <c r="O2" i="1"/>
  <c r="S2" i="1" s="1"/>
  <c r="Q2" i="1" l="1"/>
  <c r="R2" i="1" s="1"/>
</calcChain>
</file>

<file path=xl/sharedStrings.xml><?xml version="1.0" encoding="utf-8"?>
<sst xmlns="http://schemas.openxmlformats.org/spreadsheetml/2006/main" count="29" uniqueCount="29">
  <si>
    <t>UT [h]</t>
  </si>
  <si>
    <t>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</si>
  <si>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</si>
  <si>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</si>
  <si>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</si>
  <si>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</si>
  <si>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</si>
  <si>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</si>
  <si>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</si>
  <si>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</si>
  <si>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</si>
  <si>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</si>
  <si>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r>
      <t>x</t>
    </r>
    <r>
      <rPr>
        <b/>
        <sz val="11"/>
        <rFont val="Calibri"/>
        <family val="2"/>
        <charset val="238"/>
      </rPr>
      <t xml:space="preserve"> [cm]</t>
    </r>
  </si>
  <si>
    <r>
      <t>y</t>
    </r>
    <r>
      <rPr>
        <b/>
        <sz val="11"/>
        <rFont val="Calibri"/>
        <family val="2"/>
        <charset val="238"/>
      </rPr>
      <t xml:space="preserve"> [cm]</t>
    </r>
  </si>
  <si>
    <r>
      <t>h</t>
    </r>
    <r>
      <rPr>
        <b/>
        <sz val="11"/>
        <rFont val="Calibri"/>
        <family val="2"/>
        <charset val="238"/>
      </rPr>
      <t xml:space="preserve"> [°]</t>
    </r>
  </si>
  <si>
    <r>
      <t>A</t>
    </r>
    <r>
      <rPr>
        <b/>
        <sz val="11"/>
        <rFont val="Calibri"/>
        <family val="2"/>
        <charset val="238"/>
      </rPr>
      <t xml:space="preserve"> [°]</t>
    </r>
  </si>
  <si>
    <r>
      <t>b</t>
    </r>
    <r>
      <rPr>
        <b/>
        <sz val="11"/>
        <rFont val="Calibri"/>
        <family val="2"/>
        <charset val="238"/>
      </rPr>
      <t xml:space="preserve"> [cm]</t>
    </r>
  </si>
  <si>
    <r>
      <rPr>
        <b/>
        <i/>
        <sz val="11"/>
        <rFont val="Calibri"/>
        <family val="2"/>
        <charset val="238"/>
      </rPr>
      <t>x</t>
    </r>
    <r>
      <rPr>
        <b/>
        <vertAlign val="subscript"/>
        <sz val="11"/>
        <rFont val="Calibri"/>
        <family val="2"/>
        <charset val="238"/>
      </rPr>
      <t>s</t>
    </r>
    <r>
      <rPr>
        <b/>
        <sz val="11"/>
        <rFont val="Calibri"/>
        <family val="2"/>
        <charset val="238"/>
      </rPr>
      <t xml:space="preserve"> [cm]</t>
    </r>
  </si>
  <si>
    <r>
      <t>φ</t>
    </r>
    <r>
      <rPr>
        <b/>
        <sz val="11"/>
        <rFont val="Calibri"/>
        <family val="2"/>
        <charset val="238"/>
      </rPr>
      <t xml:space="preserve"> [°]</t>
    </r>
  </si>
  <si>
    <r>
      <t>&lt;φ&gt;</t>
    </r>
    <r>
      <rPr>
        <b/>
        <sz val="11"/>
        <rFont val="Calibri"/>
        <family val="2"/>
        <charset val="238"/>
      </rPr>
      <t xml:space="preserve"> [°]</t>
    </r>
  </si>
  <si>
    <r>
      <t>λ</t>
    </r>
    <r>
      <rPr>
        <b/>
        <sz val="11"/>
        <rFont val="Calibri"/>
        <family val="2"/>
        <charset val="238"/>
      </rPr>
      <t xml:space="preserve"> [°]</t>
    </r>
  </si>
  <si>
    <r>
      <t>l</t>
    </r>
    <r>
      <rPr>
        <b/>
        <sz val="11"/>
        <rFont val="Calibri"/>
        <family val="2"/>
        <charset val="238"/>
      </rPr>
      <t xml:space="preserve"> [cm]</t>
    </r>
  </si>
  <si>
    <r>
      <t>t</t>
    </r>
    <r>
      <rPr>
        <b/>
        <vertAlign val="subscript"/>
        <sz val="11"/>
        <rFont val="Calibri"/>
        <family val="2"/>
        <charset val="238"/>
      </rPr>
      <t>s</t>
    </r>
    <r>
      <rPr>
        <b/>
        <sz val="11"/>
        <rFont val="Calibri"/>
        <family val="2"/>
        <charset val="238"/>
      </rPr>
      <t>-</t>
    </r>
    <r>
      <rPr>
        <b/>
        <i/>
        <sz val="11"/>
        <rFont val="Calibri"/>
        <family val="2"/>
        <charset val="238"/>
      </rPr>
      <t>t</t>
    </r>
    <r>
      <rPr>
        <b/>
        <vertAlign val="subscript"/>
        <sz val="11"/>
        <rFont val="Calibri"/>
        <family val="2"/>
        <charset val="238"/>
      </rPr>
      <t>10</t>
    </r>
    <r>
      <rPr>
        <b/>
        <sz val="11"/>
        <rFont val="Calibri"/>
        <family val="2"/>
        <charset val="238"/>
      </rPr>
      <t xml:space="preserve"> [min]</t>
    </r>
  </si>
  <si>
    <r>
      <t>d</t>
    </r>
    <r>
      <rPr>
        <b/>
        <sz val="11"/>
        <rFont val="Calibri"/>
        <family val="2"/>
        <charset val="238"/>
      </rPr>
      <t xml:space="preserve"> [cm]</t>
    </r>
  </si>
  <si>
    <r>
      <t>t</t>
    </r>
    <r>
      <rPr>
        <b/>
        <vertAlign val="subscript"/>
        <sz val="11"/>
        <rFont val="Calibri"/>
        <family val="2"/>
        <charset val="238"/>
      </rPr>
      <t>eq</t>
    </r>
  </si>
  <si>
    <r>
      <t>A</t>
    </r>
    <r>
      <rPr>
        <b/>
        <vertAlign val="subscript"/>
        <sz val="11"/>
        <rFont val="Calibri"/>
        <family val="2"/>
        <charset val="238"/>
      </rPr>
      <t>s</t>
    </r>
    <r>
      <rPr>
        <b/>
        <sz val="11"/>
        <rFont val="Calibri"/>
        <family val="2"/>
        <charset val="238"/>
      </rPr>
      <t xml:space="preserve"> [°]</t>
    </r>
  </si>
  <si>
    <t>Egyenes illesztése</t>
  </si>
  <si>
    <r>
      <t>τ</t>
    </r>
    <r>
      <rPr>
        <b/>
        <vertAlign val="subscript"/>
        <sz val="11"/>
        <rFont val="Calibri"/>
        <family val="2"/>
        <charset val="238"/>
      </rPr>
      <t>s</t>
    </r>
    <r>
      <rPr>
        <b/>
        <sz val="11"/>
        <rFont val="Calibri"/>
        <family val="2"/>
        <charset val="238"/>
      </rPr>
      <t xml:space="preserve"> [h]</t>
    </r>
  </si>
  <si>
    <r>
      <t>(</t>
    </r>
    <r>
      <rPr>
        <b/>
        <i/>
        <sz val="12"/>
        <rFont val="Calibri"/>
        <family val="2"/>
        <charset val="238"/>
      </rPr>
      <t>x</t>
    </r>
    <r>
      <rPr>
        <b/>
        <sz val="12"/>
        <rFont val="Calibri"/>
        <family val="2"/>
        <charset val="238"/>
      </rPr>
      <t xml:space="preserve">, </t>
    </r>
    <r>
      <rPr>
        <b/>
        <i/>
        <sz val="12"/>
        <rFont val="Calibri"/>
        <family val="2"/>
        <charset val="238"/>
      </rPr>
      <t>y</t>
    </r>
    <r>
      <rPr>
        <b/>
        <sz val="12"/>
        <rFont val="Calibri"/>
        <family val="2"/>
        <charset val="238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</si>
</sst>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0"/>
  </numFmts>
  <fonts count="11" x14ac:knownFonts="1">
    <font>
      <sz val="10"/>
      <name val="Arial"/>
      <family val="2"/>
      <charset val="238"/>
    </font>
    <font>
      <sz val="12"/>
      <name val="Calibri"/>
      <family val="2"/>
      <charset val="238"/>
    </font>
    <font>
      <sz val="12"/>
      <name val="Arial"/>
      <family val="2"/>
      <charset val="238"/>
    </font>
    <font>
      <b/>
      <sz val="12"/>
      <name val="Calibri"/>
      <family val="2"/>
      <charset val="238"/>
    </font>
    <font>
      <b/>
      <i/>
      <sz val="12"/>
      <name val="Calibri"/>
      <family val="2"/>
      <charset val="238"/>
    </font>
    <font>
      <sz val="11"/>
      <name val="Calibri"/>
      <family val="2"/>
      <charset val="238"/>
    </font>
    <font>
      <b/>
      <sz val="11"/>
      <color rgb="FFFFFFFF"/>
      <name val="Calibri"/>
      <family val="2"/>
      <charset val="238"/>
    </font>
    <font>
      <b/>
      <sz val="11"/>
      <name val="Calibri"/>
      <family val="2"/>
      <charset val="238"/>
    </font>
    <font>
      <b/>
      <i/>
      <sz val="11"/>
      <name val="Calibri"/>
      <family val="2"/>
      <charset val="238"/>
    </font>
    <font>
      <b/>
      <vertAlign val="subscript"/>
      <sz val="11"/>
      <name val="Calibri"/>
      <family val="2"/>
      <charset val="238"/>
    </font>
    <font>
      <b/>
      <sz val="12"/>
      <color theme="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theme="0" tint="-0.249977111117893"/>
        <bgColor rgb="FFCCCCFF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/>
        <bgColor rgb="FFFFFF00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164" fontId="5" fillId="2" borderId="1" xfId="0" applyNumberFormat="1" applyFont="1" applyFill="1" applyBorder="1" applyAlignment="1">
      <alignment vertical="center"/>
    </xf>
    <xf numFmtId="0" fontId="6" fillId="3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2" fontId="5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vertical="center"/>
    </xf>
    <xf numFmtId="2" fontId="5" fillId="2" borderId="1" xfId="0" applyNumberFormat="1" applyFont="1" applyFill="1" applyBorder="1" applyAlignment="1">
      <alignment vertical="center"/>
    </xf>
    <xf numFmtId="0" fontId="5" fillId="2" borderId="1" xfId="0" applyFont="1" applyFill="1" applyBorder="1" applyAlignment="1">
      <alignment horizontal="right" vertical="center"/>
    </xf>
    <xf numFmtId="0" fontId="8" fillId="4" borderId="1" xfId="0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0" fontId="8" fillId="4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right" vertical="center"/>
    </xf>
    <xf numFmtId="165" fontId="5" fillId="0" borderId="0" xfId="0" applyNumberFormat="1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164" fontId="5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65" fontId="7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164" fontId="5" fillId="6" borderId="1" xfId="0" applyNumberFormat="1" applyFont="1" applyFill="1" applyBorder="1" applyAlignment="1">
      <alignment vertical="center"/>
    </xf>
    <xf numFmtId="2" fontId="5" fillId="6" borderId="1" xfId="0" applyNumberFormat="1" applyFont="1" applyFill="1" applyBorder="1" applyAlignment="1">
      <alignment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</a:t>
            </a:r>
            <a:r>
              <a:rPr lang="hu-HU" baseline="0"/>
              <a:t> Nap (x,y) koordinátái az ablaküvegen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3452366255144033E-2"/>
                  <c:y val="-0.7383240740740740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xVal>
            <c:numRef>
              <c:f>'Sunset through a window'!$F$2:$F$11</c:f>
              <c:numCache>
                <c:formatCode>0.0</c:formatCode>
                <c:ptCount val="10"/>
                <c:pt idx="0">
                  <c:v>66.5</c:v>
                </c:pt>
                <c:pt idx="1">
                  <c:v>74.2</c:v>
                </c:pt>
                <c:pt idx="2">
                  <c:v>79.8</c:v>
                </c:pt>
                <c:pt idx="3">
                  <c:v>90.1</c:v>
                </c:pt>
                <c:pt idx="4">
                  <c:v>96.5</c:v>
                </c:pt>
                <c:pt idx="5">
                  <c:v>104.6</c:v>
                </c:pt>
                <c:pt idx="6">
                  <c:v>114.3</c:v>
                </c:pt>
                <c:pt idx="7">
                  <c:v>120.1</c:v>
                </c:pt>
                <c:pt idx="8">
                  <c:v>130.19999999999999</c:v>
                </c:pt>
                <c:pt idx="9">
                  <c:v>138.80000000000001</c:v>
                </c:pt>
              </c:numCache>
            </c:numRef>
          </c:xVal>
          <c:yVal>
            <c:numRef>
              <c:f>'Sunset through a window'!$G$2:$G$11</c:f>
              <c:numCache>
                <c:formatCode>0.0</c:formatCode>
                <c:ptCount val="10"/>
                <c:pt idx="0">
                  <c:v>54.3</c:v>
                </c:pt>
                <c:pt idx="1">
                  <c:v>48.9</c:v>
                </c:pt>
                <c:pt idx="2">
                  <c:v>42.1</c:v>
                </c:pt>
                <c:pt idx="3">
                  <c:v>38.299999999999997</c:v>
                </c:pt>
                <c:pt idx="4">
                  <c:v>32</c:v>
                </c:pt>
                <c:pt idx="5">
                  <c:v>26.2</c:v>
                </c:pt>
                <c:pt idx="6">
                  <c:v>21.8</c:v>
                </c:pt>
                <c:pt idx="7">
                  <c:v>14.5</c:v>
                </c:pt>
                <c:pt idx="8">
                  <c:v>9.1</c:v>
                </c:pt>
                <c:pt idx="9">
                  <c:v>3.1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BFE-4F3C-B9E1-B8B76E4A96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72061855"/>
        <c:axId val="1872061023"/>
      </c:scatterChart>
      <c:valAx>
        <c:axId val="1872061855"/>
        <c:scaling>
          <c:orientation val="minMax"/>
          <c:max val="140"/>
          <c:min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i="1" baseline="0"/>
                  <a:t>x</a:t>
                </a:r>
                <a:r>
                  <a:rPr lang="hu-HU" sz="1200" baseline="0"/>
                  <a:t> [cm]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872061023"/>
        <c:crosses val="autoZero"/>
        <c:crossBetween val="midCat"/>
        <c:majorUnit val="10"/>
      </c:valAx>
      <c:valAx>
        <c:axId val="18720610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i="1" baseline="0"/>
                  <a:t>y</a:t>
                </a:r>
                <a:r>
                  <a:rPr lang="hu-HU" sz="1200" baseline="0"/>
                  <a:t> [cm]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8720618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0</xdr:colOff>
      <xdr:row>0</xdr:row>
      <xdr:rowOff>0</xdr:rowOff>
    </xdr:from>
    <xdr:to>
      <xdr:col>32</xdr:col>
      <xdr:colOff>461700</xdr:colOff>
      <xdr:row>31</xdr:row>
      <xdr:rowOff>136350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7599A0FA-33CB-44ED-8B89-3A6A18CBE0A2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7"/>
  <sheetViews>
    <sheetView tabSelected="1" zoomScaleNormal="100" workbookViewId="0"/>
  </sheetViews>
  <sheetFormatPr defaultColWidth="11.5703125" defaultRowHeight="15.75" x14ac:dyDescent="0.25"/>
  <cols>
    <col min="1" max="1" width="7.140625" style="1" bestFit="1" customWidth="1"/>
    <col min="2" max="2" width="4" style="2" bestFit="1" customWidth="1"/>
    <col min="3" max="3" width="2" style="3" bestFit="1" customWidth="1"/>
    <col min="4" max="4" width="3.5703125" style="3" bestFit="1" customWidth="1"/>
    <col min="5" max="5" width="6.42578125" style="4" bestFit="1" customWidth="1"/>
    <col min="6" max="7" width="7" style="3" bestFit="1" customWidth="1"/>
    <col min="8" max="8" width="5.5703125" style="3" bestFit="1" customWidth="1"/>
    <col min="9" max="9" width="5.28515625" style="3" bestFit="1" customWidth="1"/>
    <col min="10" max="10" width="2" style="3" bestFit="1" customWidth="1"/>
    <col min="11" max="11" width="10.5703125" style="3" bestFit="1" customWidth="1"/>
    <col min="12" max="12" width="9.5703125" style="3" bestFit="1" customWidth="1"/>
    <col min="13" max="13" width="2" style="3" bestFit="1" customWidth="1"/>
    <col min="14" max="14" width="11.28515625" style="1" bestFit="1" customWidth="1"/>
    <col min="15" max="15" width="5.5703125" style="3" bestFit="1" customWidth="1"/>
    <col min="16" max="16" width="2" style="3" bestFit="1" customWidth="1"/>
    <col min="17" max="17" width="5.5703125" style="3" bestFit="1" customWidth="1"/>
    <col min="18" max="18" width="7.5703125" style="3" bestFit="1" customWidth="1"/>
    <col min="19" max="19" width="5.5703125" style="3" bestFit="1" customWidth="1"/>
    <col min="20" max="20" width="2.140625" style="3" bestFit="1" customWidth="1"/>
    <col min="21" max="1023" width="11.5703125" style="3"/>
    <col min="1024" max="1024" width="11.5703125" style="5"/>
  </cols>
  <sheetData>
    <row r="1" spans="1:20" ht="18" x14ac:dyDescent="0.25">
      <c r="A1" s="9"/>
      <c r="B1" s="10"/>
      <c r="C1" s="11">
        <v>0</v>
      </c>
      <c r="D1" s="11"/>
      <c r="E1" s="21" t="s">
        <v>0</v>
      </c>
      <c r="F1" s="20" t="s">
        <v>12</v>
      </c>
      <c r="G1" s="20" t="s">
        <v>13</v>
      </c>
      <c r="H1" s="20" t="s">
        <v>15</v>
      </c>
      <c r="I1" s="20" t="s">
        <v>14</v>
      </c>
      <c r="J1" s="11">
        <v>0</v>
      </c>
      <c r="K1" s="38" t="s">
        <v>26</v>
      </c>
      <c r="L1" s="39"/>
      <c r="M1" s="11">
        <v>0</v>
      </c>
      <c r="N1" s="22" t="s">
        <v>17</v>
      </c>
      <c r="O1" s="12">
        <f>-L4/K4</f>
        <v>142.86580009690516</v>
      </c>
      <c r="P1" s="13">
        <v>0</v>
      </c>
      <c r="Q1" s="20" t="s">
        <v>18</v>
      </c>
      <c r="R1" s="20" t="s">
        <v>19</v>
      </c>
      <c r="S1" s="20" t="s">
        <v>20</v>
      </c>
      <c r="T1" s="30">
        <v>0</v>
      </c>
    </row>
    <row r="2" spans="1:20" ht="18" x14ac:dyDescent="0.25">
      <c r="A2" s="23" t="s">
        <v>21</v>
      </c>
      <c r="B2" s="14">
        <v>150</v>
      </c>
      <c r="C2" s="15"/>
      <c r="D2" s="24" t="s">
        <v>2</v>
      </c>
      <c r="E2" s="16">
        <v>14</v>
      </c>
      <c r="F2" s="17">
        <v>66.5</v>
      </c>
      <c r="G2" s="17">
        <v>54.3</v>
      </c>
      <c r="H2" s="12">
        <f>270-DEGREES(ATAN(($B$2/2-F2)/$B$3))-DEGREES(ATAN(($O$1-$B$2/2)/$B$3))</f>
        <v>230.97844632022691</v>
      </c>
      <c r="I2" s="12">
        <f t="shared" ref="I2:I11" si="0">DEGREES(ATAN(G2/SQRT($B$3^2+($B$2/2-F2)^2)))</f>
        <v>28.415558887524405</v>
      </c>
      <c r="J2" s="15"/>
      <c r="K2" s="36" t="s">
        <v>28</v>
      </c>
      <c r="L2" s="37"/>
      <c r="M2" s="15"/>
      <c r="N2" s="23" t="s">
        <v>22</v>
      </c>
      <c r="O2" s="12">
        <f>180*((O1-F2)/(F11-F2)-1)</f>
        <v>10.122323892709897</v>
      </c>
      <c r="P2" s="15"/>
      <c r="Q2" s="12">
        <f>DEGREES(ATAN(-COS(RADIANS(H2))/TAN(RADIANS(I2))))</f>
        <v>49.326339322079548</v>
      </c>
      <c r="R2" s="34">
        <f>AVERAGE(Q2:Q11)</f>
        <v>49.511792257591836</v>
      </c>
      <c r="S2" s="35">
        <f>15*(B7+12+B4/60-(E11+O2/60))</f>
        <v>14.219419026822546</v>
      </c>
      <c r="T2" s="8"/>
    </row>
    <row r="3" spans="1:20" x14ac:dyDescent="0.25">
      <c r="A3" s="23" t="s">
        <v>23</v>
      </c>
      <c r="B3" s="14">
        <v>100</v>
      </c>
      <c r="C3" s="15"/>
      <c r="D3" s="24" t="s">
        <v>3</v>
      </c>
      <c r="E3" s="16">
        <f t="shared" ref="E3:E11" si="1">E2+20/60</f>
        <v>14.333333333333334</v>
      </c>
      <c r="F3" s="17">
        <v>74.2</v>
      </c>
      <c r="G3" s="17">
        <v>48.9</v>
      </c>
      <c r="H3" s="12">
        <f t="shared" ref="H3:H11" si="2">270-DEGREES(ATAN(($B$2/2-F3)/$B$3))-DEGREES(ATAN(($O$1-$B$2/2)/$B$3))</f>
        <v>235.37855278126079</v>
      </c>
      <c r="I3" s="12">
        <f t="shared" si="0"/>
        <v>26.057909689720045</v>
      </c>
      <c r="J3" s="15"/>
      <c r="K3" s="27" t="s">
        <v>1</v>
      </c>
      <c r="L3" s="27" t="s">
        <v>16</v>
      </c>
      <c r="M3" s="15"/>
      <c r="N3" s="9"/>
      <c r="O3" s="15"/>
      <c r="P3" s="15"/>
      <c r="Q3" s="12">
        <f t="shared" ref="Q3:Q11" si="3">DEGREES(ATAN(-COS(RADIANS(H3))/TAN(RADIANS(I3))))</f>
        <v>49.282807537856314</v>
      </c>
      <c r="R3" s="15"/>
      <c r="S3" s="15"/>
      <c r="T3" s="8"/>
    </row>
    <row r="4" spans="1:20" ht="18" x14ac:dyDescent="0.25">
      <c r="A4" s="23" t="s">
        <v>24</v>
      </c>
      <c r="B4" s="14">
        <v>7</v>
      </c>
      <c r="C4" s="15"/>
      <c r="D4" s="24" t="s">
        <v>4</v>
      </c>
      <c r="E4" s="16">
        <f t="shared" si="1"/>
        <v>14.666666666666668</v>
      </c>
      <c r="F4" s="17">
        <v>79.8</v>
      </c>
      <c r="G4" s="17">
        <v>42.1</v>
      </c>
      <c r="H4" s="12">
        <f t="shared" si="2"/>
        <v>238.58499741931496</v>
      </c>
      <c r="I4" s="12">
        <f t="shared" si="0"/>
        <v>22.807524964049311</v>
      </c>
      <c r="J4" s="15"/>
      <c r="K4" s="18">
        <f t="array" ref="K4:L8">LINEST(G2:G11,F2:F11,1,1)</f>
        <v>-0.70195716034937605</v>
      </c>
      <c r="L4" s="18">
        <v>100.28567134706516</v>
      </c>
      <c r="M4" s="15"/>
      <c r="N4" s="9"/>
      <c r="O4" s="15"/>
      <c r="P4" s="15"/>
      <c r="Q4" s="12">
        <f t="shared" si="3"/>
        <v>51.104411401087212</v>
      </c>
      <c r="R4" s="15"/>
      <c r="S4" s="15"/>
      <c r="T4" s="8"/>
    </row>
    <row r="5" spans="1:20" x14ac:dyDescent="0.25">
      <c r="A5" s="9"/>
      <c r="B5" s="10"/>
      <c r="C5" s="15"/>
      <c r="D5" s="24" t="s">
        <v>5</v>
      </c>
      <c r="E5" s="16">
        <f t="shared" si="1"/>
        <v>15.000000000000002</v>
      </c>
      <c r="F5" s="17">
        <v>90.1</v>
      </c>
      <c r="G5" s="17">
        <v>38.299999999999997</v>
      </c>
      <c r="H5" s="12">
        <f t="shared" si="2"/>
        <v>244.42370160445421</v>
      </c>
      <c r="I5" s="12">
        <f t="shared" si="0"/>
        <v>20.742021904727174</v>
      </c>
      <c r="J5" s="15"/>
      <c r="K5" s="18">
        <v>1.7697071900729916E-2</v>
      </c>
      <c r="L5" s="18">
        <v>1.8423096395102447</v>
      </c>
      <c r="M5" s="15"/>
      <c r="N5" s="9"/>
      <c r="O5" s="15"/>
      <c r="P5" s="15"/>
      <c r="Q5" s="12">
        <f t="shared" si="3"/>
        <v>48.742119822439584</v>
      </c>
      <c r="R5" s="15"/>
      <c r="S5" s="15"/>
      <c r="T5" s="8"/>
    </row>
    <row r="6" spans="1:20" ht="18" x14ac:dyDescent="0.25">
      <c r="A6" s="23" t="s">
        <v>25</v>
      </c>
      <c r="B6" s="19">
        <v>270</v>
      </c>
      <c r="C6" s="15"/>
      <c r="D6" s="24" t="s">
        <v>6</v>
      </c>
      <c r="E6" s="16">
        <f t="shared" si="1"/>
        <v>15.333333333333336</v>
      </c>
      <c r="F6" s="17">
        <v>96.5</v>
      </c>
      <c r="G6" s="17">
        <v>32</v>
      </c>
      <c r="H6" s="12">
        <f t="shared" si="2"/>
        <v>247.97078940989456</v>
      </c>
      <c r="I6" s="12">
        <f t="shared" si="0"/>
        <v>17.372340047117429</v>
      </c>
      <c r="J6" s="15"/>
      <c r="K6" s="18">
        <v>0.99494095075108757</v>
      </c>
      <c r="L6" s="18">
        <v>1.2920715698647978</v>
      </c>
      <c r="M6" s="15"/>
      <c r="N6" s="9"/>
      <c r="O6" s="15"/>
      <c r="P6" s="15"/>
      <c r="Q6" s="12">
        <f t="shared" si="3"/>
        <v>50.168756082073408</v>
      </c>
      <c r="R6" s="15"/>
      <c r="S6" s="15"/>
      <c r="T6" s="8"/>
    </row>
    <row r="7" spans="1:20" ht="18" x14ac:dyDescent="0.25">
      <c r="A7" s="23" t="s">
        <v>27</v>
      </c>
      <c r="B7" s="19">
        <v>6</v>
      </c>
      <c r="C7" s="15"/>
      <c r="D7" s="24" t="s">
        <v>7</v>
      </c>
      <c r="E7" s="16">
        <f t="shared" si="1"/>
        <v>15.66666666666667</v>
      </c>
      <c r="F7" s="17">
        <v>104.6</v>
      </c>
      <c r="G7" s="17">
        <v>26.2</v>
      </c>
      <c r="H7" s="12">
        <f t="shared" si="2"/>
        <v>252.32566294515249</v>
      </c>
      <c r="I7" s="12">
        <f t="shared" si="0"/>
        <v>14.102303096934873</v>
      </c>
      <c r="J7" s="15"/>
      <c r="K7" s="18">
        <v>1573.3247917520944</v>
      </c>
      <c r="L7" s="18">
        <v>8</v>
      </c>
      <c r="M7" s="15"/>
      <c r="N7" s="9"/>
      <c r="O7" s="15"/>
      <c r="P7" s="15"/>
      <c r="Q7" s="12">
        <f t="shared" si="3"/>
        <v>50.393236630585477</v>
      </c>
      <c r="R7" s="15"/>
      <c r="S7" s="15"/>
      <c r="T7" s="8"/>
    </row>
    <row r="8" spans="1:20" x14ac:dyDescent="0.25">
      <c r="A8" s="9"/>
      <c r="B8" s="10"/>
      <c r="C8" s="15"/>
      <c r="D8" s="24" t="s">
        <v>8</v>
      </c>
      <c r="E8" s="16">
        <f t="shared" si="1"/>
        <v>16.000000000000004</v>
      </c>
      <c r="F8" s="17">
        <v>114.3</v>
      </c>
      <c r="G8" s="17">
        <v>21.8</v>
      </c>
      <c r="H8" s="12">
        <f t="shared" si="2"/>
        <v>257.29173597000738</v>
      </c>
      <c r="I8" s="12">
        <f t="shared" si="0"/>
        <v>11.469277679389624</v>
      </c>
      <c r="J8" s="15"/>
      <c r="K8" s="18">
        <v>2626.5854084667767</v>
      </c>
      <c r="L8" s="18">
        <v>13.355591533223064</v>
      </c>
      <c r="M8" s="15"/>
      <c r="N8" s="9"/>
      <c r="O8" s="15"/>
      <c r="P8" s="15"/>
      <c r="Q8" s="12">
        <f t="shared" si="3"/>
        <v>47.314649440348653</v>
      </c>
      <c r="R8" s="15"/>
      <c r="S8" s="15"/>
      <c r="T8" s="8"/>
    </row>
    <row r="9" spans="1:20" x14ac:dyDescent="0.25">
      <c r="A9" s="9"/>
      <c r="B9" s="10"/>
      <c r="C9" s="15"/>
      <c r="D9" s="24" t="s">
        <v>9</v>
      </c>
      <c r="E9" s="16">
        <f t="shared" si="1"/>
        <v>16.333333333333336</v>
      </c>
      <c r="F9" s="17">
        <v>120.1</v>
      </c>
      <c r="G9" s="17">
        <v>14.5</v>
      </c>
      <c r="H9" s="12">
        <f t="shared" si="2"/>
        <v>260.11228394024471</v>
      </c>
      <c r="I9" s="12">
        <f t="shared" si="0"/>
        <v>7.5296565031565361</v>
      </c>
      <c r="J9" s="15"/>
      <c r="K9" s="25"/>
      <c r="L9" s="25"/>
      <c r="M9" s="15"/>
      <c r="N9" s="9"/>
      <c r="O9" s="15"/>
      <c r="P9" s="15"/>
      <c r="Q9" s="12">
        <f t="shared" si="3"/>
        <v>52.412877387526599</v>
      </c>
      <c r="R9" s="15"/>
      <c r="S9" s="15"/>
      <c r="T9" s="8"/>
    </row>
    <row r="10" spans="1:20" x14ac:dyDescent="0.25">
      <c r="A10" s="9"/>
      <c r="B10" s="10"/>
      <c r="C10" s="15"/>
      <c r="D10" s="24" t="s">
        <v>10</v>
      </c>
      <c r="E10" s="16">
        <f t="shared" si="1"/>
        <v>16.666666666666668</v>
      </c>
      <c r="F10" s="17">
        <v>130.19999999999999</v>
      </c>
      <c r="G10" s="17">
        <v>9.1</v>
      </c>
      <c r="H10" s="12">
        <f t="shared" si="2"/>
        <v>264.73560684010278</v>
      </c>
      <c r="I10" s="12">
        <f t="shared" si="0"/>
        <v>4.5550349955215506</v>
      </c>
      <c r="J10" s="15"/>
      <c r="K10" s="32"/>
      <c r="L10" s="32"/>
      <c r="M10" s="15"/>
      <c r="N10" s="9"/>
      <c r="O10" s="15"/>
      <c r="P10" s="15"/>
      <c r="Q10" s="12">
        <f t="shared" si="3"/>
        <v>49.032143150770274</v>
      </c>
      <c r="R10" s="15"/>
      <c r="S10" s="15"/>
      <c r="T10" s="8"/>
    </row>
    <row r="11" spans="1:20" x14ac:dyDescent="0.25">
      <c r="A11" s="9"/>
      <c r="B11" s="10"/>
      <c r="C11" s="15"/>
      <c r="D11" s="24" t="s">
        <v>11</v>
      </c>
      <c r="E11" s="16">
        <f t="shared" si="1"/>
        <v>17</v>
      </c>
      <c r="F11" s="17">
        <v>138.80000000000001</v>
      </c>
      <c r="G11" s="17">
        <v>3.1</v>
      </c>
      <c r="H11" s="12">
        <f t="shared" si="2"/>
        <v>268.37478480733603</v>
      </c>
      <c r="I11" s="12">
        <f t="shared" si="0"/>
        <v>1.4970339276186362</v>
      </c>
      <c r="J11" s="15"/>
      <c r="K11" s="33"/>
      <c r="L11" s="33"/>
      <c r="M11" s="15"/>
      <c r="N11" s="9"/>
      <c r="O11" s="15"/>
      <c r="P11" s="15"/>
      <c r="Q11" s="12">
        <f t="shared" si="3"/>
        <v>47.340581801151309</v>
      </c>
      <c r="R11" s="15"/>
      <c r="S11" s="15"/>
      <c r="T11" s="8"/>
    </row>
    <row r="12" spans="1:20" x14ac:dyDescent="0.25">
      <c r="A12" s="9"/>
      <c r="B12" s="10"/>
      <c r="C12" s="15"/>
      <c r="D12" s="15"/>
      <c r="E12" s="26"/>
      <c r="F12" s="15"/>
      <c r="G12" s="15"/>
      <c r="H12" s="15"/>
      <c r="I12" s="15"/>
      <c r="J12" s="15"/>
      <c r="K12" s="31"/>
      <c r="L12" s="31"/>
      <c r="M12" s="15"/>
      <c r="N12" s="9"/>
      <c r="O12" s="15"/>
      <c r="P12" s="15"/>
      <c r="Q12" s="28"/>
      <c r="R12" s="15"/>
      <c r="S12" s="15"/>
      <c r="T12" s="8"/>
    </row>
    <row r="13" spans="1:20" x14ac:dyDescent="0.25">
      <c r="A13" s="9"/>
      <c r="B13" s="10"/>
      <c r="C13" s="15"/>
      <c r="D13" s="15"/>
      <c r="E13" s="26"/>
      <c r="F13" s="15"/>
      <c r="G13" s="15"/>
      <c r="H13" s="15"/>
      <c r="I13" s="15"/>
      <c r="J13" s="15"/>
      <c r="K13" s="25"/>
      <c r="L13" s="25"/>
      <c r="M13" s="15"/>
      <c r="N13" s="9"/>
      <c r="O13" s="15"/>
      <c r="P13" s="15"/>
      <c r="Q13" s="15"/>
      <c r="R13" s="15"/>
      <c r="S13" s="15"/>
      <c r="T13" s="8"/>
    </row>
    <row r="14" spans="1:20" x14ac:dyDescent="0.25">
      <c r="A14" s="6"/>
      <c r="B14" s="7"/>
      <c r="C14" s="8"/>
      <c r="D14" s="8"/>
      <c r="E14" s="29"/>
      <c r="F14" s="8"/>
      <c r="G14" s="8"/>
      <c r="H14" s="8"/>
      <c r="I14" s="8"/>
      <c r="J14" s="8"/>
      <c r="K14" s="25"/>
      <c r="L14" s="25"/>
      <c r="M14" s="8"/>
      <c r="N14" s="6"/>
      <c r="O14" s="8"/>
      <c r="P14" s="8"/>
      <c r="Q14" s="8"/>
      <c r="R14" s="8"/>
      <c r="S14" s="8"/>
      <c r="T14" s="8"/>
    </row>
    <row r="15" spans="1:20" x14ac:dyDescent="0.25">
      <c r="A15" s="6"/>
      <c r="B15" s="7"/>
      <c r="C15" s="8"/>
      <c r="D15" s="8"/>
      <c r="E15" s="29"/>
      <c r="F15" s="8"/>
      <c r="G15" s="8"/>
      <c r="H15" s="8"/>
      <c r="I15" s="8"/>
      <c r="J15" s="8"/>
      <c r="K15" s="25"/>
      <c r="L15" s="25"/>
      <c r="M15" s="8"/>
      <c r="N15" s="6"/>
      <c r="O15" s="8"/>
      <c r="P15" s="8"/>
      <c r="Q15" s="8"/>
      <c r="R15" s="8"/>
      <c r="S15" s="8"/>
      <c r="T15" s="8"/>
    </row>
    <row r="16" spans="1:20" x14ac:dyDescent="0.25">
      <c r="A16" s="6"/>
      <c r="B16" s="7"/>
      <c r="C16" s="8"/>
      <c r="D16" s="8"/>
      <c r="E16" s="29"/>
      <c r="F16" s="8"/>
      <c r="G16" s="8"/>
      <c r="H16" s="8"/>
      <c r="I16" s="8"/>
      <c r="J16" s="8"/>
      <c r="K16" s="25"/>
      <c r="L16" s="25"/>
      <c r="M16" s="8"/>
      <c r="N16" s="6"/>
      <c r="O16" s="8"/>
      <c r="P16" s="8"/>
      <c r="Q16" s="8"/>
      <c r="R16" s="8"/>
      <c r="S16" s="8"/>
      <c r="T16" s="8"/>
    </row>
    <row r="17" spans="1:20" x14ac:dyDescent="0.25">
      <c r="A17" s="6"/>
      <c r="B17" s="7"/>
      <c r="C17" s="8"/>
      <c r="D17" s="8"/>
      <c r="E17" s="29"/>
      <c r="F17" s="8"/>
      <c r="G17" s="8"/>
      <c r="H17" s="8"/>
      <c r="I17" s="8"/>
      <c r="J17" s="8"/>
      <c r="K17" s="25"/>
      <c r="L17" s="25"/>
      <c r="M17" s="8"/>
      <c r="N17" s="6"/>
      <c r="O17" s="8"/>
      <c r="P17" s="8"/>
      <c r="Q17" s="8"/>
      <c r="R17" s="8"/>
      <c r="S17" s="8"/>
      <c r="T17" s="8"/>
    </row>
  </sheetData>
  <mergeCells count="2">
    <mergeCell ref="K2:L2"/>
    <mergeCell ref="K1:L1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>
    <oddHeader>&amp;C&amp;A</oddHeader>
    <oddFooter>&amp;CPage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Sunset through a window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József Kovács</dc:creator>
  <dc:description/>
  <cp:lastModifiedBy>József Kovács</cp:lastModifiedBy>
  <cp:revision>2</cp:revision>
  <dcterms:created xsi:type="dcterms:W3CDTF">2022-01-24T09:17:51Z</dcterms:created>
  <dcterms:modified xsi:type="dcterms:W3CDTF">2022-01-25T12:21:25Z</dcterms:modified>
  <dc:language>hu-HU</dc:language>
</cp:coreProperties>
</file>