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8_{37CF88CE-7BE7-4450-A7AB-E5E9485AB16E}" xr6:coauthVersionLast="47" xr6:coauthVersionMax="47" xr10:uidLastSave="{00000000-0000-0000-0000-000000000000}"/>
  <bookViews>
    <workbookView xWindow="-120" yWindow="-120" windowWidth="28350" windowHeight="13980" xr2:uid="{2F4FAA1E-6DEC-43B2-A86D-CE5B0F27F4F8}"/>
  </bookViews>
  <sheets>
    <sheet name="VB10 p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G4" i="1"/>
  <c r="G5" i="1"/>
  <c r="G6" i="1"/>
  <c r="G7" i="1"/>
  <c r="G8" i="1"/>
  <c r="G9" i="1"/>
  <c r="G10" i="1"/>
  <c r="G11" i="1"/>
  <c r="G12" i="1"/>
  <c r="G13" i="1"/>
  <c r="G14" i="1"/>
  <c r="G3" i="1"/>
  <c r="F4" i="1"/>
  <c r="F5" i="1"/>
  <c r="F6" i="1"/>
  <c r="F7" i="1"/>
  <c r="F8" i="1"/>
  <c r="F9" i="1"/>
  <c r="F10" i="1"/>
  <c r="F11" i="1"/>
  <c r="F12" i="1"/>
  <c r="F13" i="1"/>
  <c r="F14" i="1"/>
  <c r="F3" i="1"/>
  <c r="H5" i="1" l="1"/>
  <c r="I5" i="1" s="1"/>
  <c r="J5" i="1" s="1"/>
  <c r="H4" i="1"/>
  <c r="I4" i="1" s="1"/>
  <c r="J4" i="1" s="1"/>
  <c r="H8" i="1"/>
  <c r="I8" i="1" s="1"/>
  <c r="J8" i="1" s="1"/>
  <c r="H6" i="1"/>
  <c r="I6" i="1" s="1"/>
  <c r="J6" i="1" s="1"/>
  <c r="H9" i="1" l="1"/>
  <c r="I9" i="1" s="1"/>
  <c r="J9" i="1" s="1"/>
  <c r="H11" i="1"/>
  <c r="I11" i="1" s="1"/>
  <c r="J11" i="1" s="1"/>
  <c r="H13" i="1"/>
  <c r="I13" i="1" s="1"/>
  <c r="J13" i="1" s="1"/>
  <c r="H14" i="1"/>
  <c r="I14" i="1" s="1"/>
  <c r="J14" i="1" s="1"/>
  <c r="H7" i="1"/>
  <c r="I7" i="1" s="1"/>
  <c r="J7" i="1" s="1"/>
  <c r="H10" i="1"/>
  <c r="I10" i="1" s="1"/>
  <c r="J10" i="1" s="1"/>
  <c r="H12" i="1"/>
  <c r="I12" i="1" s="1"/>
  <c r="J12" i="1" s="1"/>
  <c r="J16" i="1" l="1"/>
  <c r="I16" i="1"/>
</calcChain>
</file>

<file path=xl/sharedStrings.xml><?xml version="1.0" encoding="utf-8"?>
<sst xmlns="http://schemas.openxmlformats.org/spreadsheetml/2006/main" count="12" uniqueCount="12">
  <si>
    <r>
      <t xml:space="preserve">x
</t>
    </r>
    <r>
      <rPr>
        <b/>
        <sz val="11"/>
        <color theme="1"/>
        <rFont val="Calibri"/>
        <family val="2"/>
        <charset val="238"/>
        <scheme val="minor"/>
      </rPr>
      <t>[px]</t>
    </r>
  </si>
  <si>
    <r>
      <t xml:space="preserve">y
</t>
    </r>
    <r>
      <rPr>
        <b/>
        <sz val="11"/>
        <color theme="1"/>
        <rFont val="Calibri"/>
        <family val="2"/>
        <charset val="238"/>
        <scheme val="minor"/>
      </rPr>
      <t>[px]</t>
    </r>
  </si>
  <si>
    <r>
      <rPr>
        <b/>
        <i/>
        <sz val="11"/>
        <color theme="1"/>
        <rFont val="Calibri"/>
        <family val="2"/>
        <charset val="238"/>
      </rPr>
      <t>ρ</t>
    </r>
    <r>
      <rPr>
        <b/>
        <sz val="11"/>
        <color theme="1"/>
        <rFont val="Calibri"/>
        <family val="2"/>
        <charset val="238"/>
        <scheme val="minor"/>
      </rPr>
      <t xml:space="preserve">
[px]</t>
    </r>
  </si>
  <si>
    <t>PA
[°]</t>
  </si>
  <si>
    <t>PA'
[°]</t>
  </si>
  <si>
    <r>
      <rPr>
        <b/>
        <i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 xml:space="preserve">
[px]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</si>
  <si>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  <scheme val="minor"/>
      </rPr>
      <t xml:space="preserve">
[px/év]</t>
    </r>
  </si>
  <si>
    <r>
      <rPr>
        <b/>
        <i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  <scheme val="minor"/>
      </rPr>
      <t xml:space="preserve">
["/év]</t>
    </r>
  </si>
  <si>
    <r>
      <t>&lt;</t>
    </r>
    <r>
      <rPr>
        <i/>
        <sz val="11"/>
        <color theme="1"/>
        <rFont val="Calibri"/>
        <family val="2"/>
        <charset val="238"/>
      </rPr>
      <t>μ</t>
    </r>
    <r>
      <rPr>
        <sz val="11"/>
        <color theme="1"/>
        <rFont val="Calibri"/>
        <family val="2"/>
        <charset val="238"/>
      </rPr>
      <t>&gt;</t>
    </r>
  </si>
  <si>
    <r>
      <rPr>
        <i/>
        <sz val="11"/>
        <color theme="1"/>
        <rFont val="Calibri"/>
        <family val="2"/>
        <charset val="238"/>
      </rPr>
      <t>σ</t>
    </r>
    <r>
      <rPr>
        <i/>
        <vertAlign val="subscript"/>
        <sz val="11"/>
        <color theme="1"/>
        <rFont val="Calibri"/>
        <family val="2"/>
        <charset val="238"/>
      </rPr>
      <t>μ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</si>
  <si>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sz val="11"/>
        <color theme="1"/>
        <rFont val="Calibri"/>
        <family val="2"/>
        <charset val="238"/>
        <scheme val="minor"/>
      </rPr>
      <t xml:space="preserve">
[M$ nap]</t>
    </r>
  </si>
  <si>
    <r>
      <rPr>
        <b/>
        <i/>
        <sz val="11"/>
        <color theme="1"/>
        <rFont val="Calibri"/>
        <family val="2"/>
        <charset val="238"/>
        <scheme val="minor"/>
      </rPr>
      <t>t</t>
    </r>
    <r>
      <rPr>
        <b/>
        <sz val="11"/>
        <color theme="1"/>
        <rFont val="Calibri"/>
        <family val="2"/>
        <charset val="238"/>
        <scheme val="minor"/>
      </rPr>
      <t xml:space="preserve">
[éééé.hh.nn]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</si>
</sst>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vertAlign val="subscript"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4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VB10 csillag sajátmozgása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52B-47F8-BA2E-3EC09811BBEB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746592592592597"/>
                  <c:y val="-0.6967613888888889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-2,2704</a:t>
                    </a:r>
                    <a:r>
                      <a:rPr lang="hu-HU" baseline="0"/>
                      <a:t> </a:t>
                    </a:r>
                    <a:r>
                      <a:rPr lang="en-US" i="1" baseline="0"/>
                      <a:t>x</a:t>
                    </a:r>
                    <a:r>
                      <a:rPr lang="en-US" baseline="0"/>
                      <a:t> + 55,247</a:t>
                    </a:r>
                    <a:r>
                      <a:rPr lang="hu-HU" baseline="0"/>
                      <a:t>, </a:t>
                    </a:r>
                    <a:r>
                      <a:rPr lang="en-US" i="1" baseline="0"/>
                      <a:t>R</a:t>
                    </a:r>
                    <a:r>
                      <a:rPr lang="en-US" baseline="0"/>
                      <a:t>² = 0,998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'VB10 pm'!$F$3:$F$14</c:f>
              <c:numCache>
                <c:formatCode>0.00</c:formatCode>
                <c:ptCount val="12"/>
                <c:pt idx="0">
                  <c:v>18.98214514993899</c:v>
                </c:pt>
                <c:pt idx="1">
                  <c:v>20.966504439737399</c:v>
                </c:pt>
                <c:pt idx="2">
                  <c:v>25.020200420303162</c:v>
                </c:pt>
                <c:pt idx="3">
                  <c:v>29.022182952549841</c:v>
                </c:pt>
                <c:pt idx="4">
                  <c:v>31.986504503403697</c:v>
                </c:pt>
                <c:pt idx="5">
                  <c:v>34.032444376962047</c:v>
                </c:pt>
                <c:pt idx="6">
                  <c:v>35.996896072850909</c:v>
                </c:pt>
                <c:pt idx="7">
                  <c:v>37.988411272671776</c:v>
                </c:pt>
                <c:pt idx="8">
                  <c:v>40.982892582148622</c:v>
                </c:pt>
                <c:pt idx="9">
                  <c:v>43.977439126057497</c:v>
                </c:pt>
                <c:pt idx="10">
                  <c:v>46.010764125686336</c:v>
                </c:pt>
                <c:pt idx="11">
                  <c:v>52.976153266224522</c:v>
                </c:pt>
              </c:numCache>
            </c:numRef>
          </c:xVal>
          <c:yVal>
            <c:numRef>
              <c:f>'VB10 pm'!$G$3:$G$14</c:f>
              <c:numCache>
                <c:formatCode>0.00</c:formatCode>
                <c:ptCount val="12"/>
                <c:pt idx="0">
                  <c:v>12.987615851519772</c:v>
                </c:pt>
                <c:pt idx="1">
                  <c:v>6.986822709821114</c:v>
                </c:pt>
                <c:pt idx="2">
                  <c:v>-1.9998927290886259</c:v>
                </c:pt>
                <c:pt idx="3">
                  <c:v>-10.010139692767794</c:v>
                </c:pt>
                <c:pt idx="4">
                  <c:v>-18.992196546311732</c:v>
                </c:pt>
                <c:pt idx="5">
                  <c:v>-21.018866042890714</c:v>
                </c:pt>
                <c:pt idx="6">
                  <c:v>-27.992561031823623</c:v>
                </c:pt>
                <c:pt idx="7">
                  <c:v>-29.990675367159437</c:v>
                </c:pt>
                <c:pt idx="8">
                  <c:v>-36.978946923892622</c:v>
                </c:pt>
                <c:pt idx="9">
                  <c:v>-44.971044549953554</c:v>
                </c:pt>
                <c:pt idx="10">
                  <c:v>-48.013118879848399</c:v>
                </c:pt>
                <c:pt idx="11">
                  <c:v>-65.959739122539659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2B-47F8-BA2E-3EC09811B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866879"/>
        <c:axId val="948867295"/>
      </c:scatterChart>
      <c:valAx>
        <c:axId val="948866879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x</a:t>
                </a:r>
                <a:r>
                  <a:rPr lang="hu-HU" baseline="0"/>
                  <a:t> [px]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48867295"/>
        <c:crossesAt val="-70"/>
        <c:crossBetween val="midCat"/>
        <c:majorUnit val="10"/>
      </c:valAx>
      <c:valAx>
        <c:axId val="94886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y</a:t>
                </a:r>
                <a:r>
                  <a:rPr lang="hu-HU" baseline="0"/>
                  <a:t> [px]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48866879"/>
        <c:crossesAt val="-7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23</xdr:col>
      <xdr:colOff>244800</xdr:colOff>
      <xdr:row>26</xdr:row>
      <xdr:rowOff>48900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47433-5852-4D35-BD9C-0F2D862316C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0226-4E41-4A20-B135-E14F7C52C17C}">
  <dimension ref="A1:J17"/>
  <sheetViews>
    <sheetView tabSelected="1" workbookViewId="0">
      <selection sqref="A1:A2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4.5703125" bestFit="1" customWidth="1"/>
    <col min="4" max="4" width="5.5703125" bestFit="1" customWidth="1"/>
    <col min="5" max="5" width="6.5703125" bestFit="1" customWidth="1"/>
    <col min="6" max="6" width="5.5703125" bestFit="1" customWidth="1"/>
    <col min="7" max="7" width="6.28515625" bestFit="1" customWidth="1"/>
    <col min="8" max="8" width="5.5703125" bestFit="1" customWidth="1"/>
    <col min="9" max="9" width="7.5703125" customWidth="1"/>
    <col min="10" max="10" width="6.42578125" bestFit="1" customWidth="1"/>
  </cols>
  <sheetData>
    <row r="1" spans="1:10" x14ac:dyDescent="0.25">
      <c r="A1" s="17" t="s">
        <v>11</v>
      </c>
      <c r="B1" s="17" t="s">
        <v>10</v>
      </c>
      <c r="C1" s="17" t="s">
        <v>2</v>
      </c>
      <c r="D1" s="17" t="s">
        <v>3</v>
      </c>
      <c r="E1" s="17" t="s">
        <v>4</v>
      </c>
      <c r="F1" s="15" t="s">
        <v>0</v>
      </c>
      <c r="G1" s="15" t="s">
        <v>1</v>
      </c>
      <c r="H1" s="17" t="s">
        <v>5</v>
      </c>
      <c r="I1" s="17" t="s">
        <v>6</v>
      </c>
      <c r="J1" s="17" t="s">
        <v>7</v>
      </c>
    </row>
    <row r="2" spans="1:10" x14ac:dyDescent="0.25">
      <c r="A2" s="18"/>
      <c r="B2" s="18"/>
      <c r="C2" s="18"/>
      <c r="D2" s="18"/>
      <c r="E2" s="18"/>
      <c r="F2" s="16"/>
      <c r="G2" s="16"/>
      <c r="H2" s="18"/>
      <c r="I2" s="18"/>
      <c r="J2" s="18"/>
    </row>
    <row r="3" spans="1:10" x14ac:dyDescent="0.25">
      <c r="A3" s="12">
        <v>36419</v>
      </c>
      <c r="B3" s="13">
        <v>36419</v>
      </c>
      <c r="C3" s="2">
        <v>23</v>
      </c>
      <c r="D3" s="3">
        <v>55.62</v>
      </c>
      <c r="E3" s="3">
        <v>55.62</v>
      </c>
      <c r="F3" s="3">
        <f>C3*SIN(RADIANS(E3))</f>
        <v>18.98214514993899</v>
      </c>
      <c r="G3" s="3">
        <f>C3*COS(RADIANS(E3))</f>
        <v>12.987615851519772</v>
      </c>
      <c r="H3" s="4"/>
      <c r="I3" s="4"/>
      <c r="J3" s="4"/>
    </row>
    <row r="4" spans="1:10" x14ac:dyDescent="0.25">
      <c r="A4" s="12">
        <v>36713</v>
      </c>
      <c r="B4" s="13">
        <v>36713</v>
      </c>
      <c r="C4" s="2">
        <v>22.1</v>
      </c>
      <c r="D4" s="5">
        <v>71.569999999999993</v>
      </c>
      <c r="E4" s="5">
        <v>71.569999999999993</v>
      </c>
      <c r="F4" s="3">
        <f t="shared" ref="F4:F14" si="0">C4*SIN(RADIANS(E4))</f>
        <v>20.966504439737399</v>
      </c>
      <c r="G4" s="3">
        <f t="shared" ref="G4:G14" si="1">C4*COS(RADIANS(E4))</f>
        <v>6.986822709821114</v>
      </c>
      <c r="H4" s="3">
        <f>SQRT((F4-F3)^2+(G4-G3)^2)</f>
        <v>6.3203797449573313</v>
      </c>
      <c r="I4" s="3">
        <f>H4/(B4-B3)*365.2425</f>
        <v>7.8519431938693138</v>
      </c>
      <c r="J4" s="3">
        <f>206265*I4*10/(5*3.3*10^6)</f>
        <v>0.98156428053542655</v>
      </c>
    </row>
    <row r="5" spans="1:10" x14ac:dyDescent="0.25">
      <c r="A5" s="12">
        <v>37068</v>
      </c>
      <c r="B5" s="13">
        <v>37068</v>
      </c>
      <c r="C5" s="2">
        <v>25.1</v>
      </c>
      <c r="D5" s="3">
        <v>4.57</v>
      </c>
      <c r="E5" s="3">
        <v>94.57</v>
      </c>
      <c r="F5" s="3">
        <f t="shared" si="0"/>
        <v>25.020200420303162</v>
      </c>
      <c r="G5" s="3">
        <f t="shared" si="1"/>
        <v>-1.9998927290886259</v>
      </c>
      <c r="H5" s="3">
        <f t="shared" ref="H5:H13" si="2">SQRT((F5-F4)^2+(G5-G4)^2)</f>
        <v>9.858676659815643</v>
      </c>
      <c r="I5" s="3">
        <f t="shared" ref="I5:I13" si="3">H5/(B5-B4)*365.2425</f>
        <v>10.14312030964145</v>
      </c>
      <c r="J5" s="3">
        <f t="shared" ref="J5:J13" si="4">206265*I5*10/(5*3.3*10^6)</f>
        <v>1.2679822488898143</v>
      </c>
    </row>
    <row r="6" spans="1:10" x14ac:dyDescent="0.25">
      <c r="A6" s="12">
        <v>37441</v>
      </c>
      <c r="B6" s="13">
        <v>37441</v>
      </c>
      <c r="C6" s="2">
        <v>30.7</v>
      </c>
      <c r="D6" s="3">
        <v>19.03</v>
      </c>
      <c r="E6" s="3">
        <v>109.03</v>
      </c>
      <c r="F6" s="3">
        <f t="shared" si="0"/>
        <v>29.022182952549841</v>
      </c>
      <c r="G6" s="3">
        <f t="shared" si="1"/>
        <v>-10.010139692767794</v>
      </c>
      <c r="H6" s="3">
        <f t="shared" si="2"/>
        <v>8.9543241290193905</v>
      </c>
      <c r="I6" s="3">
        <f t="shared" si="3"/>
        <v>8.7680957927436065</v>
      </c>
      <c r="J6" s="3">
        <f t="shared" si="4"/>
        <v>1.096091684054703</v>
      </c>
    </row>
    <row r="7" spans="1:10" x14ac:dyDescent="0.25">
      <c r="A7" s="12">
        <v>37809</v>
      </c>
      <c r="B7" s="13">
        <v>37809</v>
      </c>
      <c r="C7" s="2">
        <v>37.200000000000003</v>
      </c>
      <c r="D7" s="3">
        <v>30.7</v>
      </c>
      <c r="E7" s="3">
        <v>120.7</v>
      </c>
      <c r="F7" s="3">
        <f t="shared" si="0"/>
        <v>31.986504503403697</v>
      </c>
      <c r="G7" s="3">
        <f t="shared" si="1"/>
        <v>-18.992196546311732</v>
      </c>
      <c r="H7" s="3">
        <f t="shared" si="2"/>
        <v>9.4585700598532458</v>
      </c>
      <c r="I7" s="3">
        <f t="shared" si="3"/>
        <v>9.3876950409944264</v>
      </c>
      <c r="J7" s="3">
        <f t="shared" si="4"/>
        <v>1.173547222806494</v>
      </c>
    </row>
    <row r="8" spans="1:10" x14ac:dyDescent="0.25">
      <c r="A8" s="12">
        <v>37868</v>
      </c>
      <c r="B8" s="13">
        <v>37868</v>
      </c>
      <c r="C8" s="2">
        <v>40</v>
      </c>
      <c r="D8" s="3">
        <v>31.7</v>
      </c>
      <c r="E8" s="3">
        <v>121.7</v>
      </c>
      <c r="F8" s="3">
        <f t="shared" si="0"/>
        <v>34.032444376962047</v>
      </c>
      <c r="G8" s="3">
        <f t="shared" si="1"/>
        <v>-21.018866042890714</v>
      </c>
      <c r="H8" s="3">
        <f t="shared" si="2"/>
        <v>2.8798019401652719</v>
      </c>
      <c r="I8" s="3">
        <f t="shared" si="3"/>
        <v>17.827560341200243</v>
      </c>
      <c r="J8" s="3">
        <f t="shared" si="4"/>
        <v>2.2286071113804051</v>
      </c>
    </row>
    <row r="9" spans="1:10" x14ac:dyDescent="0.25">
      <c r="A9" s="12">
        <v>38179</v>
      </c>
      <c r="B9" s="13">
        <v>38179</v>
      </c>
      <c r="C9" s="2">
        <v>45.6</v>
      </c>
      <c r="D9" s="3">
        <v>37.869999999999997</v>
      </c>
      <c r="E9" s="3">
        <v>127.87</v>
      </c>
      <c r="F9" s="3">
        <f t="shared" si="0"/>
        <v>35.996896072850909</v>
      </c>
      <c r="G9" s="3">
        <f t="shared" si="1"/>
        <v>-27.992561031823623</v>
      </c>
      <c r="H9" s="3">
        <f t="shared" si="2"/>
        <v>7.2451012597581128</v>
      </c>
      <c r="I9" s="3">
        <f t="shared" si="3"/>
        <v>8.5087424336566002</v>
      </c>
      <c r="J9" s="3">
        <f t="shared" si="4"/>
        <v>1.0636701564110174</v>
      </c>
    </row>
    <row r="10" spans="1:10" x14ac:dyDescent="0.25">
      <c r="A10" s="12">
        <v>38242</v>
      </c>
      <c r="B10" s="13">
        <v>38242</v>
      </c>
      <c r="C10" s="2">
        <v>48.4</v>
      </c>
      <c r="D10" s="3">
        <v>38.29</v>
      </c>
      <c r="E10" s="3">
        <v>128.29</v>
      </c>
      <c r="F10" s="3">
        <f t="shared" si="0"/>
        <v>37.988411272671776</v>
      </c>
      <c r="G10" s="3">
        <f t="shared" si="1"/>
        <v>-29.990675367159437</v>
      </c>
      <c r="H10" s="3">
        <f t="shared" si="2"/>
        <v>2.8210979579220621</v>
      </c>
      <c r="I10" s="3">
        <f t="shared" si="3"/>
        <v>16.355315411053155</v>
      </c>
      <c r="J10" s="3">
        <f t="shared" si="4"/>
        <v>2.0445631110671991</v>
      </c>
    </row>
    <row r="11" spans="1:10" x14ac:dyDescent="0.25">
      <c r="A11" s="12">
        <v>38560</v>
      </c>
      <c r="B11" s="13">
        <v>38560</v>
      </c>
      <c r="C11" s="2">
        <v>55.2</v>
      </c>
      <c r="D11" s="3">
        <v>42.06</v>
      </c>
      <c r="E11" s="3">
        <v>132.06</v>
      </c>
      <c r="F11" s="3">
        <f t="shared" si="0"/>
        <v>40.982892582148622</v>
      </c>
      <c r="G11" s="3">
        <f t="shared" si="1"/>
        <v>-36.978946923892622</v>
      </c>
      <c r="H11" s="3">
        <f t="shared" si="2"/>
        <v>7.6028190602862713</v>
      </c>
      <c r="I11" s="3">
        <f t="shared" si="3"/>
        <v>8.7323039013415364</v>
      </c>
      <c r="J11" s="3">
        <f t="shared" si="4"/>
        <v>1.0916173722486133</v>
      </c>
    </row>
    <row r="12" spans="1:10" x14ac:dyDescent="0.25">
      <c r="A12" s="12">
        <v>38899</v>
      </c>
      <c r="B12" s="13">
        <v>38899</v>
      </c>
      <c r="C12" s="2">
        <v>62.9</v>
      </c>
      <c r="D12" s="3">
        <v>45.64</v>
      </c>
      <c r="E12" s="3">
        <v>135.63999999999999</v>
      </c>
      <c r="F12" s="3">
        <f t="shared" si="0"/>
        <v>43.977439126057497</v>
      </c>
      <c r="G12" s="3">
        <f t="shared" si="1"/>
        <v>-44.971044549953554</v>
      </c>
      <c r="H12" s="3">
        <f t="shared" si="2"/>
        <v>8.5346900042195664</v>
      </c>
      <c r="I12" s="3">
        <f t="shared" si="3"/>
        <v>9.1953731972453241</v>
      </c>
      <c r="J12" s="3">
        <f t="shared" si="4"/>
        <v>1.1495052439574587</v>
      </c>
    </row>
    <row r="13" spans="1:10" x14ac:dyDescent="0.25">
      <c r="A13" s="12">
        <v>38957</v>
      </c>
      <c r="B13" s="13">
        <v>38957</v>
      </c>
      <c r="C13" s="2">
        <v>66.5</v>
      </c>
      <c r="D13" s="3">
        <v>46.22</v>
      </c>
      <c r="E13" s="3">
        <v>136.22</v>
      </c>
      <c r="F13" s="3">
        <f t="shared" si="0"/>
        <v>46.010764125686336</v>
      </c>
      <c r="G13" s="3">
        <f t="shared" si="1"/>
        <v>-48.013118879848399</v>
      </c>
      <c r="H13" s="3">
        <f t="shared" si="2"/>
        <v>3.6590472506816289</v>
      </c>
      <c r="I13" s="3">
        <f t="shared" si="3"/>
        <v>23.042061473398014</v>
      </c>
      <c r="J13" s="3">
        <f t="shared" si="4"/>
        <v>2.8804671574608736</v>
      </c>
    </row>
    <row r="14" spans="1:10" x14ac:dyDescent="0.25">
      <c r="A14" s="12">
        <v>39696</v>
      </c>
      <c r="B14" s="13">
        <v>39696</v>
      </c>
      <c r="C14" s="2">
        <v>84.6</v>
      </c>
      <c r="D14" s="3">
        <v>51.23</v>
      </c>
      <c r="E14" s="3">
        <v>141.22999999999999</v>
      </c>
      <c r="F14" s="3">
        <f t="shared" si="0"/>
        <v>52.976153266224522</v>
      </c>
      <c r="G14" s="3">
        <f t="shared" si="1"/>
        <v>-65.959739122539659</v>
      </c>
      <c r="H14" s="3">
        <f>SQRT((F14-F13)^2+(G14-G13)^2)</f>
        <v>19.250917485005825</v>
      </c>
      <c r="I14" s="3">
        <f>H14/(B14-B13)*365.2425</f>
        <v>9.5145510548271179</v>
      </c>
      <c r="J14" s="3">
        <f>206265*I14*10/(5*3.3*10^6)</f>
        <v>1.1894053777720701</v>
      </c>
    </row>
    <row r="15" spans="1:10" x14ac:dyDescent="0.25">
      <c r="A15" s="6"/>
      <c r="B15" s="7"/>
      <c r="C15" s="8"/>
      <c r="D15" s="9"/>
      <c r="E15" s="9"/>
      <c r="F15" s="9"/>
      <c r="G15" s="9"/>
      <c r="H15" s="9"/>
      <c r="I15" s="9"/>
      <c r="J15" s="9"/>
    </row>
    <row r="16" spans="1:10" x14ac:dyDescent="0.25">
      <c r="A16" s="1"/>
      <c r="B16" s="1"/>
      <c r="C16" s="1"/>
      <c r="D16" s="1"/>
      <c r="E16" s="1"/>
      <c r="F16" s="1"/>
      <c r="G16" s="1"/>
      <c r="H16" s="10" t="s">
        <v>8</v>
      </c>
      <c r="I16" s="14">
        <f>AVERAGE(I4:I14)</f>
        <v>11.75697837727007</v>
      </c>
      <c r="J16" s="14">
        <f>AVERAGE(J4:J14)</f>
        <v>1.4697291787803706</v>
      </c>
    </row>
    <row r="17" spans="1:10" ht="18" x14ac:dyDescent="0.25">
      <c r="A17" s="1"/>
      <c r="B17" s="1"/>
      <c r="C17" s="1"/>
      <c r="D17" s="1"/>
      <c r="E17" s="1"/>
      <c r="F17" s="1"/>
      <c r="G17" s="1"/>
      <c r="H17" s="11" t="s">
        <v>9</v>
      </c>
      <c r="I17" s="14">
        <f>_xlfn.STDEV.P(I4:I14)</f>
        <v>4.7581559018244937</v>
      </c>
      <c r="J17" s="14">
        <f>_xlfn.STDEV.P(J4:J14)</f>
        <v>0.59481274369080461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VB10 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cp:lastPrinted>2022-03-16T08:56:05Z</cp:lastPrinted>
  <dcterms:created xsi:type="dcterms:W3CDTF">2022-03-15T12:34:30Z</dcterms:created>
  <dcterms:modified xsi:type="dcterms:W3CDTF">2022-04-25T10:47:29Z</dcterms:modified>
</cp:coreProperties>
</file>