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ózsef Kovács\Dropbox (MTACSFK)\0.IOAA-Hun_-_Problems_and_solutions_-_2012-2022\Excel\"/>
    </mc:Choice>
  </mc:AlternateContent>
  <xr:revisionPtr revIDLastSave="0" documentId="13_ncr:1_{ADAD1A66-40DA-4A9D-91B4-91989CA34B0E}" xr6:coauthVersionLast="47" xr6:coauthVersionMax="47" xr10:uidLastSave="{00000000-0000-0000-0000-000000000000}"/>
  <bookViews>
    <workbookView xWindow="-120" yWindow="-120" windowWidth="28320" windowHeight="13980" xr2:uid="{36932E19-CBB1-424D-9CD6-C8BEEF5AB66C}"/>
  </bookViews>
  <sheets>
    <sheet name="Tranzit1" sheetId="1" r:id="rId1"/>
    <sheet name="Tranzit130" sheetId="2" r:id="rId2"/>
    <sheet name="Tranzit185" sheetId="3" r:id="rId3"/>
    <sheet name="Tranzit259" sheetId="4" r:id="rId4"/>
    <sheet name="Fázisgörbe" sheetId="5" r:id="rId5"/>
    <sheet name="Eredmények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0" i="5" l="1"/>
  <c r="Q32" i="5" s="1"/>
  <c r="Q33" i="5" s="1"/>
  <c r="Q34" i="5" s="1"/>
  <c r="B5" i="6"/>
  <c r="B3" i="6"/>
  <c r="B4" i="6"/>
  <c r="B2" i="6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2" i="2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C26" i="4" a="1"/>
  <c r="C26" i="4" s="1"/>
  <c r="E4" i="4" s="1"/>
  <c r="C19" i="3" a="1"/>
  <c r="C19" i="3" s="1"/>
  <c r="E15" i="3" s="1"/>
  <c r="C19" i="2" a="1"/>
  <c r="C19" i="2" s="1"/>
  <c r="C18" i="1" a="1"/>
  <c r="C18" i="1" s="1"/>
  <c r="C5" i="6" l="1"/>
  <c r="E3" i="3"/>
  <c r="E23" i="4"/>
  <c r="E19" i="4"/>
  <c r="E15" i="4"/>
  <c r="E11" i="4"/>
  <c r="E7" i="4"/>
  <c r="E3" i="4"/>
  <c r="E22" i="4"/>
  <c r="E18" i="4"/>
  <c r="E14" i="4"/>
  <c r="E10" i="4"/>
  <c r="E6" i="4"/>
  <c r="E21" i="4"/>
  <c r="E17" i="4"/>
  <c r="E13" i="4"/>
  <c r="E9" i="4"/>
  <c r="E5" i="4"/>
  <c r="E2" i="4"/>
  <c r="E20" i="4"/>
  <c r="E16" i="4"/>
  <c r="E12" i="4"/>
  <c r="E8" i="4"/>
  <c r="E4" i="3"/>
  <c r="E8" i="3"/>
  <c r="E12" i="3"/>
  <c r="E16" i="3"/>
  <c r="E5" i="3"/>
  <c r="E9" i="3"/>
  <c r="E13" i="3"/>
  <c r="E2" i="3"/>
  <c r="E6" i="3"/>
  <c r="E10" i="3"/>
  <c r="E14" i="3"/>
  <c r="E11" i="3"/>
  <c r="E7" i="3"/>
  <c r="C3" i="6"/>
  <c r="C4" i="6"/>
  <c r="C8" i="6"/>
  <c r="C9" i="6" s="1"/>
  <c r="C7" i="6" l="1"/>
  <c r="C11" i="6" s="1"/>
  <c r="F5" i="4" l="1"/>
  <c r="F9" i="4"/>
  <c r="F13" i="4"/>
  <c r="F17" i="4"/>
  <c r="F21" i="4"/>
  <c r="F4" i="3"/>
  <c r="F8" i="3"/>
  <c r="F12" i="3"/>
  <c r="F16" i="3"/>
  <c r="F5" i="2"/>
  <c r="F9" i="2"/>
  <c r="F13" i="2"/>
  <c r="F2" i="2"/>
  <c r="F6" i="1"/>
  <c r="F10" i="1"/>
  <c r="F14" i="1"/>
  <c r="F6" i="4"/>
  <c r="F10" i="4"/>
  <c r="F14" i="4"/>
  <c r="F18" i="4"/>
  <c r="F22" i="4"/>
  <c r="F5" i="3"/>
  <c r="F9" i="3"/>
  <c r="F13" i="3"/>
  <c r="F2" i="3"/>
  <c r="F6" i="2"/>
  <c r="F10" i="2"/>
  <c r="F14" i="2"/>
  <c r="F3" i="1"/>
  <c r="F7" i="1"/>
  <c r="F11" i="1"/>
  <c r="F15" i="1"/>
  <c r="F3" i="4"/>
  <c r="F7" i="4"/>
  <c r="F11" i="4"/>
  <c r="F15" i="4"/>
  <c r="F19" i="4"/>
  <c r="F2" i="4"/>
  <c r="F6" i="3"/>
  <c r="F10" i="3"/>
  <c r="F14" i="3"/>
  <c r="F3" i="2"/>
  <c r="F7" i="2"/>
  <c r="F11" i="2"/>
  <c r="F15" i="2"/>
  <c r="F4" i="1"/>
  <c r="F8" i="1"/>
  <c r="F12" i="1"/>
  <c r="F2" i="1"/>
  <c r="F4" i="4"/>
  <c r="F20" i="4"/>
  <c r="F15" i="3"/>
  <c r="F16" i="2"/>
  <c r="F23" i="4"/>
  <c r="F3" i="3"/>
  <c r="F4" i="2"/>
  <c r="F12" i="4"/>
  <c r="F8" i="2"/>
  <c r="F9" i="1"/>
  <c r="F16" i="4"/>
  <c r="F12" i="2"/>
  <c r="F13" i="1"/>
  <c r="F8" i="4"/>
  <c r="F5" i="1"/>
  <c r="F7" i="3"/>
  <c r="F1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<sst xmlns="http://schemas.openxmlformats.org/spreadsheetml/2006/main" count="53" uniqueCount="25">
  <si>
    <t>idő</t>
  </si>
  <si>
    <t>fluxus</t>
  </si>
  <si>
    <t>illesztett idő</t>
  </si>
  <si>
    <t>illesztett fluxus</t>
  </si>
  <si>
    <t>a</t>
  </si>
  <si>
    <t>b</t>
  </si>
  <si>
    <t>relatív fluxus</t>
  </si>
  <si>
    <t>fki</t>
  </si>
  <si>
    <t>tssz</t>
  </si>
  <si>
    <t>per</t>
  </si>
  <si>
    <t>per_átlag</t>
  </si>
  <si>
    <t>per_szórás_d</t>
  </si>
  <si>
    <t>per_szórás_s</t>
  </si>
  <si>
    <t>fázis</t>
  </si>
  <si>
    <t>t_0</t>
  </si>
  <si>
    <t>illesztett fázis</t>
  </si>
  <si>
    <t>illesztett relatív fluxus</t>
  </si>
  <si>
    <t>c</t>
  </si>
  <si>
    <t>d</t>
  </si>
  <si>
    <t>e</t>
  </si>
  <si>
    <t>R_b/R_cs</t>
  </si>
  <si>
    <t>R_b/R_F</t>
  </si>
  <si>
    <t>Delta_F/F</t>
  </si>
  <si>
    <t>fed_mely</t>
  </si>
  <si>
    <t>fed_min_f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</si>
</sst>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000E+00"/>
    <numFmt numFmtId="165" formatCode="0.000000"/>
    <numFmt numFmtId="166" formatCode="0.0"/>
    <numFmt numFmtId="167" formatCode="#,##0.000"/>
    <numFmt numFmtId="168" formatCode="0.000"/>
    <numFmt numFmtId="169" formatCode="0.0000"/>
  </numFmts>
  <fonts count="4" x14ac:knownFonts="1">
    <font>
      <sz val="11"/>
      <color theme="1"/>
      <name val="Calibri"/>
      <family val="2"/>
      <charset val="238"/>
      <scheme val="minor"/>
    </font>
    <font>
      <sz val="11"/>
      <color rgb="FF595959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65" fontId="0" fillId="0" borderId="0" xfId="0" applyNumberFormat="1"/>
    <xf numFmtId="167" fontId="0" fillId="0" borderId="0" xfId="0" applyNumberFormat="1"/>
    <xf numFmtId="0" fontId="1" fillId="0" borderId="0" xfId="0" applyFont="1" applyAlignment="1">
      <alignment horizontal="left" vertical="center" readingOrder="1"/>
    </xf>
    <xf numFmtId="0" fontId="2" fillId="5" borderId="1" xfId="0" applyFont="1" applyFill="1" applyBorder="1" applyAlignment="1">
      <alignment horizontal="center"/>
    </xf>
    <xf numFmtId="0" fontId="0" fillId="0" borderId="1" xfId="0" applyBorder="1"/>
    <xf numFmtId="164" fontId="0" fillId="0" borderId="1" xfId="0" applyNumberFormat="1" applyBorder="1"/>
    <xf numFmtId="165" fontId="0" fillId="0" borderId="1" xfId="0" applyNumberFormat="1" applyBorder="1"/>
    <xf numFmtId="0" fontId="0" fillId="2" borderId="1" xfId="0" applyFill="1" applyBorder="1"/>
    <xf numFmtId="164" fontId="2" fillId="5" borderId="1" xfId="0" applyNumberFormat="1" applyFont="1" applyFill="1" applyBorder="1" applyAlignment="1">
      <alignment horizontal="center"/>
    </xf>
    <xf numFmtId="0" fontId="2" fillId="5" borderId="1" xfId="0" applyFont="1" applyFill="1" applyBorder="1"/>
    <xf numFmtId="165" fontId="0" fillId="4" borderId="1" xfId="0" applyNumberFormat="1" applyFill="1" applyBorder="1"/>
    <xf numFmtId="164" fontId="0" fillId="4" borderId="1" xfId="0" applyNumberFormat="1" applyFill="1" applyBorder="1"/>
    <xf numFmtId="165" fontId="0" fillId="3" borderId="1" xfId="0" applyNumberFormat="1" applyFill="1" applyBorder="1"/>
    <xf numFmtId="164" fontId="0" fillId="3" borderId="1" xfId="0" applyNumberFormat="1" applyFill="1" applyBorder="1"/>
    <xf numFmtId="0" fontId="2" fillId="5" borderId="1" xfId="0" applyFont="1" applyFill="1" applyBorder="1" applyAlignment="1">
      <alignment horizontal="left"/>
    </xf>
    <xf numFmtId="168" fontId="0" fillId="0" borderId="1" xfId="0" applyNumberFormat="1" applyBorder="1"/>
    <xf numFmtId="0" fontId="3" fillId="5" borderId="1" xfId="0" applyFont="1" applyFill="1" applyBorder="1" applyAlignment="1">
      <alignment horizontal="left" vertical="center" readingOrder="1"/>
    </xf>
    <xf numFmtId="166" fontId="0" fillId="0" borderId="1" xfId="0" applyNumberFormat="1" applyBorder="1"/>
    <xf numFmtId="169" fontId="0" fillId="0" borderId="1" xfId="0" applyNumberFormat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K2-141b</a:t>
            </a:r>
            <a:r>
              <a:rPr lang="hu-HU" baseline="0"/>
              <a:t> fénygörbéje fedéssel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xVal>
            <c:numRef>
              <c:f>Tranzit1!$A$2:$A$15</c:f>
              <c:numCache>
                <c:formatCode>General</c:formatCode>
                <c:ptCount val="14"/>
                <c:pt idx="0">
                  <c:v>2909.5250328799998</c:v>
                </c:pt>
                <c:pt idx="1">
                  <c:v>2909.5454650800002</c:v>
                </c:pt>
                <c:pt idx="2">
                  <c:v>2909.5658971799999</c:v>
                </c:pt>
                <c:pt idx="3">
                  <c:v>2909.58632949</c:v>
                </c:pt>
                <c:pt idx="4">
                  <c:v>2909.6067615900001</c:v>
                </c:pt>
                <c:pt idx="5">
                  <c:v>2909.6271937900001</c:v>
                </c:pt>
                <c:pt idx="6">
                  <c:v>2909.6476260899999</c:v>
                </c:pt>
                <c:pt idx="7">
                  <c:v>2909.66805819</c:v>
                </c:pt>
                <c:pt idx="8">
                  <c:v>2909.68849039</c:v>
                </c:pt>
                <c:pt idx="9">
                  <c:v>2909.7089227000001</c:v>
                </c:pt>
                <c:pt idx="10">
                  <c:v>2909.7497869899998</c:v>
                </c:pt>
                <c:pt idx="11">
                  <c:v>2909.7702192900001</c:v>
                </c:pt>
                <c:pt idx="12">
                  <c:v>2909.7906513900002</c:v>
                </c:pt>
                <c:pt idx="13">
                  <c:v>2909.8110835900002</c:v>
                </c:pt>
              </c:numCache>
            </c:numRef>
          </c:xVal>
          <c:yVal>
            <c:numRef>
              <c:f>Tranzit1!$B$2:$B$15</c:f>
              <c:numCache>
                <c:formatCode>General</c:formatCode>
                <c:ptCount val="14"/>
                <c:pt idx="0">
                  <c:v>724588.05556000001</c:v>
                </c:pt>
                <c:pt idx="1">
                  <c:v>724574.79724999995</c:v>
                </c:pt>
                <c:pt idx="2">
                  <c:v>724566.28744999995</c:v>
                </c:pt>
                <c:pt idx="3">
                  <c:v>724503.00173000002</c:v>
                </c:pt>
                <c:pt idx="4">
                  <c:v>724507.86685999995</c:v>
                </c:pt>
                <c:pt idx="5">
                  <c:v>724465.68</c:v>
                </c:pt>
                <c:pt idx="6">
                  <c:v>724325.52287999995</c:v>
                </c:pt>
                <c:pt idx="7">
                  <c:v>723956.91067999997</c:v>
                </c:pt>
                <c:pt idx="8">
                  <c:v>724146.69175999996</c:v>
                </c:pt>
                <c:pt idx="9">
                  <c:v>724211.37682</c:v>
                </c:pt>
                <c:pt idx="10">
                  <c:v>724257.48504000006</c:v>
                </c:pt>
                <c:pt idx="11">
                  <c:v>724231.52323000005</c:v>
                </c:pt>
                <c:pt idx="12">
                  <c:v>724227.54029999999</c:v>
                </c:pt>
                <c:pt idx="13">
                  <c:v>724138.14358000003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B71-41AD-B267-0FAAB3FC86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510384"/>
        <c:axId val="1373513296"/>
      </c:scatterChart>
      <c:valAx>
        <c:axId val="137351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JD-2 457 300 [nap]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3296"/>
        <c:crosses val="autoZero"/>
        <c:crossBetween val="midCat"/>
      </c:valAx>
      <c:valAx>
        <c:axId val="137351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fluxus [e-/s]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0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K2-141b</a:t>
            </a:r>
            <a:r>
              <a:rPr lang="hu-HU" baseline="0"/>
              <a:t> fénygörbéje fedéssel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xVal>
            <c:numRef>
              <c:f>Tranzit259!$A$2:$A$23</c:f>
              <c:numCache>
                <c:formatCode>General</c:formatCode>
                <c:ptCount val="22"/>
                <c:pt idx="0">
                  <c:v>2982.03710748</c:v>
                </c:pt>
                <c:pt idx="1">
                  <c:v>2982.0575390899999</c:v>
                </c:pt>
                <c:pt idx="2">
                  <c:v>2982.0779709100002</c:v>
                </c:pt>
                <c:pt idx="3">
                  <c:v>2982.1188342300002</c:v>
                </c:pt>
                <c:pt idx="4">
                  <c:v>2982.1392660500001</c:v>
                </c:pt>
                <c:pt idx="5">
                  <c:v>2982.1596976599999</c:v>
                </c:pt>
                <c:pt idx="6">
                  <c:v>2982.1801294699999</c:v>
                </c:pt>
                <c:pt idx="7">
                  <c:v>2982.2005611899999</c:v>
                </c:pt>
                <c:pt idx="8">
                  <c:v>2982.2209928000002</c:v>
                </c:pt>
                <c:pt idx="9">
                  <c:v>2982.2414246200001</c:v>
                </c:pt>
                <c:pt idx="10">
                  <c:v>2982.2618563299998</c:v>
                </c:pt>
                <c:pt idx="11">
                  <c:v>2982.28228795</c:v>
                </c:pt>
                <c:pt idx="12">
                  <c:v>2982.3027197599999</c:v>
                </c:pt>
                <c:pt idx="13">
                  <c:v>2982.32315148</c:v>
                </c:pt>
                <c:pt idx="14">
                  <c:v>2982.3640149100002</c:v>
                </c:pt>
                <c:pt idx="15">
                  <c:v>2982.3844466300002</c:v>
                </c:pt>
                <c:pt idx="16">
                  <c:v>2982.4048784500001</c:v>
                </c:pt>
                <c:pt idx="17">
                  <c:v>2982.4253100599999</c:v>
                </c:pt>
                <c:pt idx="18">
                  <c:v>2982.4457417799999</c:v>
                </c:pt>
                <c:pt idx="19">
                  <c:v>2982.4661735999998</c:v>
                </c:pt>
                <c:pt idx="20">
                  <c:v>2982.48660522</c:v>
                </c:pt>
                <c:pt idx="21">
                  <c:v>2982.50703694</c:v>
                </c:pt>
              </c:numCache>
            </c:numRef>
          </c:xVal>
          <c:yVal>
            <c:numRef>
              <c:f>Tranzit259!$B$2:$B$23</c:f>
              <c:numCache>
                <c:formatCode>General</c:formatCode>
                <c:ptCount val="22"/>
                <c:pt idx="0">
                  <c:v>721377.71965999994</c:v>
                </c:pt>
                <c:pt idx="1">
                  <c:v>721345.42747</c:v>
                </c:pt>
                <c:pt idx="2">
                  <c:v>721348.16098000004</c:v>
                </c:pt>
                <c:pt idx="3">
                  <c:v>721315.29370000004</c:v>
                </c:pt>
                <c:pt idx="4">
                  <c:v>721269.35352</c:v>
                </c:pt>
                <c:pt idx="5">
                  <c:v>721299.67778999999</c:v>
                </c:pt>
                <c:pt idx="6">
                  <c:v>721310.83996999997</c:v>
                </c:pt>
                <c:pt idx="7">
                  <c:v>721278.09582000005</c:v>
                </c:pt>
                <c:pt idx="8">
                  <c:v>721284.37549999997</c:v>
                </c:pt>
                <c:pt idx="9">
                  <c:v>721223.38364999997</c:v>
                </c:pt>
                <c:pt idx="10">
                  <c:v>720929.94363999995</c:v>
                </c:pt>
                <c:pt idx="11">
                  <c:v>720846.5673</c:v>
                </c:pt>
                <c:pt idx="12">
                  <c:v>721135.33267000003</c:v>
                </c:pt>
                <c:pt idx="13">
                  <c:v>721157.09571000002</c:v>
                </c:pt>
                <c:pt idx="14">
                  <c:v>721092.54899000004</c:v>
                </c:pt>
                <c:pt idx="15">
                  <c:v>721146.54989999998</c:v>
                </c:pt>
                <c:pt idx="16">
                  <c:v>721174.29565999995</c:v>
                </c:pt>
                <c:pt idx="17">
                  <c:v>721159.19472999999</c:v>
                </c:pt>
                <c:pt idx="18">
                  <c:v>721187.06796999997</c:v>
                </c:pt>
                <c:pt idx="19">
                  <c:v>721167.06498000002</c:v>
                </c:pt>
                <c:pt idx="20">
                  <c:v>721114.17151999997</c:v>
                </c:pt>
                <c:pt idx="21">
                  <c:v>721104.50066999998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F13-4A64-A6D0-FA950800AE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510384"/>
        <c:axId val="1373513296"/>
      </c:scatterChart>
      <c:valAx>
        <c:axId val="137351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JD-2 457 300 [nap]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3296"/>
        <c:crosses val="autoZero"/>
        <c:crossBetween val="midCat"/>
      </c:valAx>
      <c:valAx>
        <c:axId val="137351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fluxus [e-/s]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0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K2-141b</a:t>
            </a:r>
            <a:r>
              <a:rPr lang="hu-HU" baseline="0"/>
              <a:t> fedés nélküli fénygörbéje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0.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Tranzit259!$C$2:$C$16</c:f>
              <c:numCache>
                <c:formatCode>General</c:formatCode>
                <c:ptCount val="15"/>
                <c:pt idx="0">
                  <c:v>2982.03710748</c:v>
                </c:pt>
                <c:pt idx="1">
                  <c:v>2982.0575390899999</c:v>
                </c:pt>
                <c:pt idx="2">
                  <c:v>2982.0779709100002</c:v>
                </c:pt>
                <c:pt idx="3">
                  <c:v>2982.1188342300002</c:v>
                </c:pt>
                <c:pt idx="4">
                  <c:v>2982.1392660500001</c:v>
                </c:pt>
                <c:pt idx="5">
                  <c:v>2982.1596976599999</c:v>
                </c:pt>
                <c:pt idx="6">
                  <c:v>2982.1801294699999</c:v>
                </c:pt>
                <c:pt idx="7">
                  <c:v>2982.2005611899999</c:v>
                </c:pt>
                <c:pt idx="8">
                  <c:v>2982.2209928000002</c:v>
                </c:pt>
                <c:pt idx="9">
                  <c:v>2982.4048784500001</c:v>
                </c:pt>
                <c:pt idx="10">
                  <c:v>2982.4253100599999</c:v>
                </c:pt>
                <c:pt idx="11">
                  <c:v>2982.4457417799999</c:v>
                </c:pt>
                <c:pt idx="12">
                  <c:v>2982.4661735999998</c:v>
                </c:pt>
                <c:pt idx="13">
                  <c:v>2982.48660522</c:v>
                </c:pt>
                <c:pt idx="14">
                  <c:v>2982.50703694</c:v>
                </c:pt>
              </c:numCache>
            </c:numRef>
          </c:xVal>
          <c:yVal>
            <c:numRef>
              <c:f>Tranzit259!$D$2:$D$16</c:f>
              <c:numCache>
                <c:formatCode>General</c:formatCode>
                <c:ptCount val="15"/>
                <c:pt idx="0">
                  <c:v>721377.71965999994</c:v>
                </c:pt>
                <c:pt idx="1">
                  <c:v>721345.42747</c:v>
                </c:pt>
                <c:pt idx="2">
                  <c:v>721348.16098000004</c:v>
                </c:pt>
                <c:pt idx="3">
                  <c:v>721315.29370000004</c:v>
                </c:pt>
                <c:pt idx="4">
                  <c:v>721269.35352</c:v>
                </c:pt>
                <c:pt idx="5">
                  <c:v>721299.67778999999</c:v>
                </c:pt>
                <c:pt idx="6">
                  <c:v>721310.83996999997</c:v>
                </c:pt>
                <c:pt idx="7">
                  <c:v>721278.09582000005</c:v>
                </c:pt>
                <c:pt idx="8">
                  <c:v>721284.37549999997</c:v>
                </c:pt>
                <c:pt idx="9">
                  <c:v>721174.29565999995</c:v>
                </c:pt>
                <c:pt idx="10">
                  <c:v>721159.19472999999</c:v>
                </c:pt>
                <c:pt idx="11">
                  <c:v>721187.06796999997</c:v>
                </c:pt>
                <c:pt idx="12">
                  <c:v>721167.06498000002</c:v>
                </c:pt>
                <c:pt idx="13">
                  <c:v>721114.17151999997</c:v>
                </c:pt>
                <c:pt idx="14">
                  <c:v>721104.50066999998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9E9-4DD4-946F-EE887E2AB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510384"/>
        <c:axId val="1373513296"/>
      </c:scatterChart>
      <c:valAx>
        <c:axId val="137351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JD-2 457 300 [nap]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3296"/>
        <c:crosses val="autoZero"/>
        <c:crossBetween val="midCat"/>
      </c:valAx>
      <c:valAx>
        <c:axId val="137351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fluxus [e-/s]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0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K2-141b</a:t>
            </a:r>
            <a:r>
              <a:rPr lang="hu-HU" baseline="0"/>
              <a:t> fénygörbéje fedéssel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3"/>
          <c:spPr>
            <a:ln w="19050" cap="rnd">
              <a:solidFill>
                <a:schemeClr val="dk1">
                  <a:tint val="9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98500"/>
                </a:schemeClr>
              </a:solidFill>
              <a:ln w="9525">
                <a:solidFill>
                  <a:schemeClr val="dk1">
                    <a:tint val="98500"/>
                  </a:schemeClr>
                </a:solidFill>
              </a:ln>
              <a:effectLst/>
            </c:spPr>
          </c:marker>
          <c:xVal>
            <c:numRef>
              <c:f>Tranzit259!$A$2:$A$23</c:f>
              <c:numCache>
                <c:formatCode>General</c:formatCode>
                <c:ptCount val="22"/>
                <c:pt idx="0">
                  <c:v>2982.03710748</c:v>
                </c:pt>
                <c:pt idx="1">
                  <c:v>2982.0575390899999</c:v>
                </c:pt>
                <c:pt idx="2">
                  <c:v>2982.0779709100002</c:v>
                </c:pt>
                <c:pt idx="3">
                  <c:v>2982.1188342300002</c:v>
                </c:pt>
                <c:pt idx="4">
                  <c:v>2982.1392660500001</c:v>
                </c:pt>
                <c:pt idx="5">
                  <c:v>2982.1596976599999</c:v>
                </c:pt>
                <c:pt idx="6">
                  <c:v>2982.1801294699999</c:v>
                </c:pt>
                <c:pt idx="7">
                  <c:v>2982.2005611899999</c:v>
                </c:pt>
                <c:pt idx="8">
                  <c:v>2982.2209928000002</c:v>
                </c:pt>
                <c:pt idx="9">
                  <c:v>2982.2414246200001</c:v>
                </c:pt>
                <c:pt idx="10">
                  <c:v>2982.2618563299998</c:v>
                </c:pt>
                <c:pt idx="11">
                  <c:v>2982.28228795</c:v>
                </c:pt>
                <c:pt idx="12">
                  <c:v>2982.3027197599999</c:v>
                </c:pt>
                <c:pt idx="13">
                  <c:v>2982.32315148</c:v>
                </c:pt>
                <c:pt idx="14">
                  <c:v>2982.3640149100002</c:v>
                </c:pt>
                <c:pt idx="15">
                  <c:v>2982.3844466300002</c:v>
                </c:pt>
                <c:pt idx="16">
                  <c:v>2982.4048784500001</c:v>
                </c:pt>
                <c:pt idx="17">
                  <c:v>2982.4253100599999</c:v>
                </c:pt>
                <c:pt idx="18">
                  <c:v>2982.4457417799999</c:v>
                </c:pt>
                <c:pt idx="19">
                  <c:v>2982.4661735999998</c:v>
                </c:pt>
                <c:pt idx="20">
                  <c:v>2982.48660522</c:v>
                </c:pt>
                <c:pt idx="21">
                  <c:v>2982.50703694</c:v>
                </c:pt>
              </c:numCache>
            </c:numRef>
          </c:xVal>
          <c:yVal>
            <c:numRef>
              <c:f>Tranzit259!$E$2:$E$23</c:f>
              <c:numCache>
                <c:formatCode>0.000000E+00</c:formatCode>
                <c:ptCount val="22"/>
                <c:pt idx="0">
                  <c:v>1.0000205481535467</c:v>
                </c:pt>
                <c:pt idx="1">
                  <c:v>0.99999013415866012</c:v>
                </c:pt>
                <c:pt idx="2">
                  <c:v>1.000008275727396</c:v>
                </c:pt>
                <c:pt idx="3">
                  <c:v>0.99999141566034044</c:v>
                </c:pt>
                <c:pt idx="4">
                  <c:v>0.99994207856270867</c:v>
                </c:pt>
                <c:pt idx="5">
                  <c:v>0.99999847172926526</c:v>
                </c:pt>
                <c:pt idx="6">
                  <c:v>1.0000283002551735</c:v>
                </c:pt>
                <c:pt idx="7">
                  <c:v>0.99999725678483553</c:v>
                </c:pt>
                <c:pt idx="8">
                  <c:v>1.0000203166967918</c:v>
                </c:pt>
                <c:pt idx="9">
                  <c:v>0.99995010787765215</c:v>
                </c:pt>
                <c:pt idx="10">
                  <c:v>0.99955761138213228</c:v>
                </c:pt>
                <c:pt idx="11">
                  <c:v>0.99945635758928186</c:v>
                </c:pt>
                <c:pt idx="12">
                  <c:v>0.99987108424860172</c:v>
                </c:pt>
                <c:pt idx="13">
                  <c:v>0.99991561243240312</c:v>
                </c:pt>
                <c:pt idx="14">
                  <c:v>0.99985482069835574</c:v>
                </c:pt>
                <c:pt idx="15">
                  <c:v>0.99994405169725809</c:v>
                </c:pt>
                <c:pt idx="16">
                  <c:v>0.99999687933296078</c:v>
                </c:pt>
                <c:pt idx="17">
                  <c:v>0.99999029527831129</c:v>
                </c:pt>
                <c:pt idx="18">
                  <c:v>1.0000433017961694</c:v>
                </c:pt>
                <c:pt idx="19">
                  <c:v>1.0000299207644918</c:v>
                </c:pt>
                <c:pt idx="20">
                  <c:v>0.99997092990629077</c:v>
                </c:pt>
                <c:pt idx="21">
                  <c:v>0.99997187519270359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947-4860-A73D-58FCE4873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510384"/>
        <c:axId val="1373513296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spPr>
                  <a:ln w="19050" cap="rnd">
                    <a:solidFill>
                      <a:schemeClr val="dk1">
                        <a:tint val="885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dk1">
                        <a:tint val="88500"/>
                      </a:schemeClr>
                    </a:solidFill>
                    <a:ln w="9525">
                      <a:solidFill>
                        <a:schemeClr val="dk1">
                          <a:tint val="885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Tranzit259!$A$2:$A$23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2982.03710748</c:v>
                      </c:pt>
                      <c:pt idx="1">
                        <c:v>2982.0575390899999</c:v>
                      </c:pt>
                      <c:pt idx="2">
                        <c:v>2982.0779709100002</c:v>
                      </c:pt>
                      <c:pt idx="3">
                        <c:v>2982.1188342300002</c:v>
                      </c:pt>
                      <c:pt idx="4">
                        <c:v>2982.1392660500001</c:v>
                      </c:pt>
                      <c:pt idx="5">
                        <c:v>2982.1596976599999</c:v>
                      </c:pt>
                      <c:pt idx="6">
                        <c:v>2982.1801294699999</c:v>
                      </c:pt>
                      <c:pt idx="7">
                        <c:v>2982.2005611899999</c:v>
                      </c:pt>
                      <c:pt idx="8">
                        <c:v>2982.2209928000002</c:v>
                      </c:pt>
                      <c:pt idx="9">
                        <c:v>2982.2414246200001</c:v>
                      </c:pt>
                      <c:pt idx="10">
                        <c:v>2982.2618563299998</c:v>
                      </c:pt>
                      <c:pt idx="11">
                        <c:v>2982.28228795</c:v>
                      </c:pt>
                      <c:pt idx="12">
                        <c:v>2982.3027197599999</c:v>
                      </c:pt>
                      <c:pt idx="13">
                        <c:v>2982.32315148</c:v>
                      </c:pt>
                      <c:pt idx="14">
                        <c:v>2982.3640149100002</c:v>
                      </c:pt>
                      <c:pt idx="15">
                        <c:v>2982.3844466300002</c:v>
                      </c:pt>
                      <c:pt idx="16">
                        <c:v>2982.4048784500001</c:v>
                      </c:pt>
                      <c:pt idx="17">
                        <c:v>2982.4253100599999</c:v>
                      </c:pt>
                      <c:pt idx="18">
                        <c:v>2982.4457417799999</c:v>
                      </c:pt>
                      <c:pt idx="19">
                        <c:v>2982.4661735999998</c:v>
                      </c:pt>
                      <c:pt idx="20">
                        <c:v>2982.48660522</c:v>
                      </c:pt>
                      <c:pt idx="21">
                        <c:v>2982.50703694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Tranzit259!$B$2:$B$23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721377.71965999994</c:v>
                      </c:pt>
                      <c:pt idx="1">
                        <c:v>721345.42747</c:v>
                      </c:pt>
                      <c:pt idx="2">
                        <c:v>721348.16098000004</c:v>
                      </c:pt>
                      <c:pt idx="3">
                        <c:v>721315.29370000004</c:v>
                      </c:pt>
                      <c:pt idx="4">
                        <c:v>721269.35352</c:v>
                      </c:pt>
                      <c:pt idx="5">
                        <c:v>721299.67778999999</c:v>
                      </c:pt>
                      <c:pt idx="6">
                        <c:v>721310.83996999997</c:v>
                      </c:pt>
                      <c:pt idx="7">
                        <c:v>721278.09582000005</c:v>
                      </c:pt>
                      <c:pt idx="8">
                        <c:v>721284.37549999997</c:v>
                      </c:pt>
                      <c:pt idx="9">
                        <c:v>721223.38364999997</c:v>
                      </c:pt>
                      <c:pt idx="10">
                        <c:v>720929.94363999995</c:v>
                      </c:pt>
                      <c:pt idx="11">
                        <c:v>720846.5673</c:v>
                      </c:pt>
                      <c:pt idx="12">
                        <c:v>721135.33267000003</c:v>
                      </c:pt>
                      <c:pt idx="13">
                        <c:v>721157.09571000002</c:v>
                      </c:pt>
                      <c:pt idx="14">
                        <c:v>721092.54899000004</c:v>
                      </c:pt>
                      <c:pt idx="15">
                        <c:v>721146.54989999998</c:v>
                      </c:pt>
                      <c:pt idx="16">
                        <c:v>721174.29565999995</c:v>
                      </c:pt>
                      <c:pt idx="17">
                        <c:v>721159.19472999999</c:v>
                      </c:pt>
                      <c:pt idx="18">
                        <c:v>721187.06796999997</c:v>
                      </c:pt>
                      <c:pt idx="19">
                        <c:v>721167.06498000002</c:v>
                      </c:pt>
                      <c:pt idx="20">
                        <c:v>721114.17151999997</c:v>
                      </c:pt>
                      <c:pt idx="21">
                        <c:v>721104.50066999998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5947-4860-A73D-58FCE48737C7}"/>
                  </c:ext>
                </c:extLst>
              </c15:ser>
            </c15:filteredScatterSeries>
            <c15:filteredScatterSeries>
              <c15:ser>
                <c:idx val="1"/>
                <c:order val="1"/>
                <c:spPr>
                  <a:ln w="19050" cap="rnd">
                    <a:solidFill>
                      <a:schemeClr val="dk1">
                        <a:tint val="55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dk1">
                        <a:tint val="55000"/>
                      </a:schemeClr>
                    </a:solidFill>
                    <a:ln w="9525">
                      <a:solidFill>
                        <a:schemeClr val="dk1">
                          <a:tint val="55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Tranzit259!$A$2:$A$23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2982.03710748</c:v>
                      </c:pt>
                      <c:pt idx="1">
                        <c:v>2982.0575390899999</c:v>
                      </c:pt>
                      <c:pt idx="2">
                        <c:v>2982.0779709100002</c:v>
                      </c:pt>
                      <c:pt idx="3">
                        <c:v>2982.1188342300002</c:v>
                      </c:pt>
                      <c:pt idx="4">
                        <c:v>2982.1392660500001</c:v>
                      </c:pt>
                      <c:pt idx="5">
                        <c:v>2982.1596976599999</c:v>
                      </c:pt>
                      <c:pt idx="6">
                        <c:v>2982.1801294699999</c:v>
                      </c:pt>
                      <c:pt idx="7">
                        <c:v>2982.2005611899999</c:v>
                      </c:pt>
                      <c:pt idx="8">
                        <c:v>2982.2209928000002</c:v>
                      </c:pt>
                      <c:pt idx="9">
                        <c:v>2982.2414246200001</c:v>
                      </c:pt>
                      <c:pt idx="10">
                        <c:v>2982.2618563299998</c:v>
                      </c:pt>
                      <c:pt idx="11">
                        <c:v>2982.28228795</c:v>
                      </c:pt>
                      <c:pt idx="12">
                        <c:v>2982.3027197599999</c:v>
                      </c:pt>
                      <c:pt idx="13">
                        <c:v>2982.32315148</c:v>
                      </c:pt>
                      <c:pt idx="14">
                        <c:v>2982.3640149100002</c:v>
                      </c:pt>
                      <c:pt idx="15">
                        <c:v>2982.3844466300002</c:v>
                      </c:pt>
                      <c:pt idx="16">
                        <c:v>2982.4048784500001</c:v>
                      </c:pt>
                      <c:pt idx="17">
                        <c:v>2982.4253100599999</c:v>
                      </c:pt>
                      <c:pt idx="18">
                        <c:v>2982.4457417799999</c:v>
                      </c:pt>
                      <c:pt idx="19">
                        <c:v>2982.4661735999998</c:v>
                      </c:pt>
                      <c:pt idx="20">
                        <c:v>2982.48660522</c:v>
                      </c:pt>
                      <c:pt idx="21">
                        <c:v>2982.50703694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Tranzit259!$C$2:$C$23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2982.03710748</c:v>
                      </c:pt>
                      <c:pt idx="1">
                        <c:v>2982.0575390899999</c:v>
                      </c:pt>
                      <c:pt idx="2">
                        <c:v>2982.0779709100002</c:v>
                      </c:pt>
                      <c:pt idx="3">
                        <c:v>2982.1188342300002</c:v>
                      </c:pt>
                      <c:pt idx="4">
                        <c:v>2982.1392660500001</c:v>
                      </c:pt>
                      <c:pt idx="5">
                        <c:v>2982.1596976599999</c:v>
                      </c:pt>
                      <c:pt idx="6">
                        <c:v>2982.1801294699999</c:v>
                      </c:pt>
                      <c:pt idx="7">
                        <c:v>2982.2005611899999</c:v>
                      </c:pt>
                      <c:pt idx="8">
                        <c:v>2982.2209928000002</c:v>
                      </c:pt>
                      <c:pt idx="9">
                        <c:v>2982.4048784500001</c:v>
                      </c:pt>
                      <c:pt idx="10">
                        <c:v>2982.4253100599999</c:v>
                      </c:pt>
                      <c:pt idx="11">
                        <c:v>2982.4457417799999</c:v>
                      </c:pt>
                      <c:pt idx="12">
                        <c:v>2982.4661735999998</c:v>
                      </c:pt>
                      <c:pt idx="13">
                        <c:v>2982.48660522</c:v>
                      </c:pt>
                      <c:pt idx="14">
                        <c:v>2982.50703694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5947-4860-A73D-58FCE48737C7}"/>
                  </c:ext>
                </c:extLst>
              </c15:ser>
            </c15:filteredScatterSeries>
            <c15:filteredScatterSeries>
              <c15:ser>
                <c:idx val="2"/>
                <c:order val="2"/>
                <c:spPr>
                  <a:ln w="19050" cap="rnd">
                    <a:solidFill>
                      <a:schemeClr val="dk1">
                        <a:tint val="75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dk1">
                        <a:tint val="75000"/>
                      </a:schemeClr>
                    </a:solidFill>
                    <a:ln w="9525">
                      <a:solidFill>
                        <a:schemeClr val="dk1">
                          <a:tint val="75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Tranzit259!$A$2:$A$23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2982.03710748</c:v>
                      </c:pt>
                      <c:pt idx="1">
                        <c:v>2982.0575390899999</c:v>
                      </c:pt>
                      <c:pt idx="2">
                        <c:v>2982.0779709100002</c:v>
                      </c:pt>
                      <c:pt idx="3">
                        <c:v>2982.1188342300002</c:v>
                      </c:pt>
                      <c:pt idx="4">
                        <c:v>2982.1392660500001</c:v>
                      </c:pt>
                      <c:pt idx="5">
                        <c:v>2982.1596976599999</c:v>
                      </c:pt>
                      <c:pt idx="6">
                        <c:v>2982.1801294699999</c:v>
                      </c:pt>
                      <c:pt idx="7">
                        <c:v>2982.2005611899999</c:v>
                      </c:pt>
                      <c:pt idx="8">
                        <c:v>2982.2209928000002</c:v>
                      </c:pt>
                      <c:pt idx="9">
                        <c:v>2982.2414246200001</c:v>
                      </c:pt>
                      <c:pt idx="10">
                        <c:v>2982.2618563299998</c:v>
                      </c:pt>
                      <c:pt idx="11">
                        <c:v>2982.28228795</c:v>
                      </c:pt>
                      <c:pt idx="12">
                        <c:v>2982.3027197599999</c:v>
                      </c:pt>
                      <c:pt idx="13">
                        <c:v>2982.32315148</c:v>
                      </c:pt>
                      <c:pt idx="14">
                        <c:v>2982.3640149100002</c:v>
                      </c:pt>
                      <c:pt idx="15">
                        <c:v>2982.3844466300002</c:v>
                      </c:pt>
                      <c:pt idx="16">
                        <c:v>2982.4048784500001</c:v>
                      </c:pt>
                      <c:pt idx="17">
                        <c:v>2982.4253100599999</c:v>
                      </c:pt>
                      <c:pt idx="18">
                        <c:v>2982.4457417799999</c:v>
                      </c:pt>
                      <c:pt idx="19">
                        <c:v>2982.4661735999998</c:v>
                      </c:pt>
                      <c:pt idx="20">
                        <c:v>2982.48660522</c:v>
                      </c:pt>
                      <c:pt idx="21">
                        <c:v>2982.50703694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Tranzit259!$D$2:$D$23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721377.71965999994</c:v>
                      </c:pt>
                      <c:pt idx="1">
                        <c:v>721345.42747</c:v>
                      </c:pt>
                      <c:pt idx="2">
                        <c:v>721348.16098000004</c:v>
                      </c:pt>
                      <c:pt idx="3">
                        <c:v>721315.29370000004</c:v>
                      </c:pt>
                      <c:pt idx="4">
                        <c:v>721269.35352</c:v>
                      </c:pt>
                      <c:pt idx="5">
                        <c:v>721299.67778999999</c:v>
                      </c:pt>
                      <c:pt idx="6">
                        <c:v>721310.83996999997</c:v>
                      </c:pt>
                      <c:pt idx="7">
                        <c:v>721278.09582000005</c:v>
                      </c:pt>
                      <c:pt idx="8">
                        <c:v>721284.37549999997</c:v>
                      </c:pt>
                      <c:pt idx="9">
                        <c:v>721174.29565999995</c:v>
                      </c:pt>
                      <c:pt idx="10">
                        <c:v>721159.19472999999</c:v>
                      </c:pt>
                      <c:pt idx="11">
                        <c:v>721187.06796999997</c:v>
                      </c:pt>
                      <c:pt idx="12">
                        <c:v>721167.06498000002</c:v>
                      </c:pt>
                      <c:pt idx="13">
                        <c:v>721114.17151999997</c:v>
                      </c:pt>
                      <c:pt idx="14">
                        <c:v>721104.50066999998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5947-4860-A73D-58FCE48737C7}"/>
                  </c:ext>
                </c:extLst>
              </c15:ser>
            </c15:filteredScatterSeries>
          </c:ext>
        </c:extLst>
      </c:scatterChart>
      <c:valAx>
        <c:axId val="137351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JD-2 457 300 [nap]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3296"/>
        <c:crosses val="autoZero"/>
        <c:crossBetween val="midCat"/>
      </c:valAx>
      <c:valAx>
        <c:axId val="1373513296"/>
        <c:scaling>
          <c:orientation val="minMax"/>
          <c:max val="1.0002"/>
          <c:min val="0.9992999999999999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relatív fluxus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#,##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0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</a:t>
            </a:r>
            <a:r>
              <a:rPr lang="hu-HU" baseline="0"/>
              <a:t> K2-141b teljes fázisgörbéje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xVal>
            <c:numRef>
              <c:f>Fázisgörbe!$A$2:$A$67</c:f>
              <c:numCache>
                <c:formatCode>0.000000</c:formatCode>
                <c:ptCount val="66"/>
                <c:pt idx="0">
                  <c:v>9.0329736356693502E-3</c:v>
                </c:pt>
                <c:pt idx="1">
                  <c:v>2.4691879869237709E-2</c:v>
                </c:pt>
                <c:pt idx="2">
                  <c:v>2.61948089617694E-2</c:v>
                </c:pt>
                <c:pt idx="3">
                  <c:v>2.9512526433563835E-2</c:v>
                </c:pt>
                <c:pt idx="4">
                  <c:v>6.5124409166372743E-2</c:v>
                </c:pt>
                <c:pt idx="5">
                  <c:v>8.1923995669626493E-2</c:v>
                </c:pt>
                <c:pt idx="6">
                  <c:v>8.5596184681634213E-2</c:v>
                </c:pt>
                <c:pt idx="7">
                  <c:v>9.758218839195365E-2</c:v>
                </c:pt>
                <c:pt idx="8">
                  <c:v>9.9087579100107348E-2</c:v>
                </c:pt>
                <c:pt idx="9">
                  <c:v>0.10240394089993288</c:v>
                </c:pt>
                <c:pt idx="10">
                  <c:v>0.13801521714725595</c:v>
                </c:pt>
                <c:pt idx="11">
                  <c:v>0.15481573121638803</c:v>
                </c:pt>
                <c:pt idx="12">
                  <c:v>0.17047324610109627</c:v>
                </c:pt>
                <c:pt idx="13">
                  <c:v>0.17198109842813869</c:v>
                </c:pt>
                <c:pt idx="14">
                  <c:v>0.17529571212196515</c:v>
                </c:pt>
                <c:pt idx="15">
                  <c:v>0.21090638188536559</c:v>
                </c:pt>
                <c:pt idx="16">
                  <c:v>0.22770714568275707</c:v>
                </c:pt>
                <c:pt idx="17">
                  <c:v>0.24336394705628095</c:v>
                </c:pt>
                <c:pt idx="18">
                  <c:v>0.24487386856809901</c:v>
                </c:pt>
                <c:pt idx="19">
                  <c:v>0.2481867698327278</c:v>
                </c:pt>
                <c:pt idx="20">
                  <c:v>0.2837968687858563</c:v>
                </c:pt>
                <c:pt idx="21">
                  <c:v>0.30059816771830583</c:v>
                </c:pt>
                <c:pt idx="22">
                  <c:v>0.31625464800981717</c:v>
                </c:pt>
                <c:pt idx="23">
                  <c:v>0.31776699546366549</c:v>
                </c:pt>
                <c:pt idx="24">
                  <c:v>0.32107818429909685</c:v>
                </c:pt>
                <c:pt idx="25">
                  <c:v>0.3566880335223459</c:v>
                </c:pt>
                <c:pt idx="26">
                  <c:v>0.37348993894028126</c:v>
                </c:pt>
                <c:pt idx="27">
                  <c:v>0.39066047911483837</c:v>
                </c:pt>
                <c:pt idx="28">
                  <c:v>0.42957884150322911</c:v>
                </c:pt>
                <c:pt idx="29">
                  <c:v>0.44638131772978795</c:v>
                </c:pt>
                <c:pt idx="30">
                  <c:v>0.46203601424167573</c:v>
                </c:pt>
                <c:pt idx="31">
                  <c:v>0.46355324925479868</c:v>
                </c:pt>
                <c:pt idx="32">
                  <c:v>0.50246964948411232</c:v>
                </c:pt>
                <c:pt idx="33">
                  <c:v>0.51927237544060745</c:v>
                </c:pt>
                <c:pt idx="34">
                  <c:v>0.5349270719524668</c:v>
                </c:pt>
                <c:pt idx="35">
                  <c:v>0.53644637615036517</c:v>
                </c:pt>
                <c:pt idx="36">
                  <c:v>0.57536049314023785</c:v>
                </c:pt>
                <c:pt idx="37">
                  <c:v>0.59216411098736899</c:v>
                </c:pt>
                <c:pt idx="38">
                  <c:v>0.60781741615039664</c:v>
                </c:pt>
                <c:pt idx="39">
                  <c:v>0.60933989547839651</c:v>
                </c:pt>
                <c:pt idx="40">
                  <c:v>0.64457600833111428</c:v>
                </c:pt>
                <c:pt idx="41">
                  <c:v>0.64825130112112106</c:v>
                </c:pt>
                <c:pt idx="42">
                  <c:v>0.66505552545373803</c:v>
                </c:pt>
                <c:pt idx="43">
                  <c:v>0.68070808142871897</c:v>
                </c:pt>
                <c:pt idx="44">
                  <c:v>0.71746703036501458</c:v>
                </c:pt>
                <c:pt idx="45">
                  <c:v>0.72114210910200427</c:v>
                </c:pt>
                <c:pt idx="46">
                  <c:v>0.75359913913951004</c:v>
                </c:pt>
                <c:pt idx="47">
                  <c:v>0.75512575683706484</c:v>
                </c:pt>
                <c:pt idx="48">
                  <c:v>0.79035880158863847</c:v>
                </c:pt>
                <c:pt idx="49">
                  <c:v>0.79403327383849387</c:v>
                </c:pt>
                <c:pt idx="50">
                  <c:v>0.80601977700695215</c:v>
                </c:pt>
                <c:pt idx="51">
                  <c:v>0.81083831871126222</c:v>
                </c:pt>
                <c:pt idx="52">
                  <c:v>0.82648948333581984</c:v>
                </c:pt>
                <c:pt idx="53">
                  <c:v>0.82801924048985998</c:v>
                </c:pt>
                <c:pt idx="54">
                  <c:v>0.86692372506377069</c:v>
                </c:pt>
                <c:pt idx="55">
                  <c:v>0.87891012120491041</c:v>
                </c:pt>
                <c:pt idx="56">
                  <c:v>0.88372973317763126</c:v>
                </c:pt>
                <c:pt idx="57">
                  <c:v>0.89938018429100453</c:v>
                </c:pt>
                <c:pt idx="58">
                  <c:v>0.90091201062982029</c:v>
                </c:pt>
                <c:pt idx="59">
                  <c:v>0.93614120241369392</c:v>
                </c:pt>
                <c:pt idx="60">
                  <c:v>0.9398145330446539</c:v>
                </c:pt>
                <c:pt idx="61">
                  <c:v>0.95180117891567306</c:v>
                </c:pt>
                <c:pt idx="62">
                  <c:v>0.95330168206458055</c:v>
                </c:pt>
                <c:pt idx="63">
                  <c:v>0.95662150439966354</c:v>
                </c:pt>
                <c:pt idx="64">
                  <c:v>0.97380513752538689</c:v>
                </c:pt>
                <c:pt idx="65">
                  <c:v>0.99223395794271596</c:v>
                </c:pt>
              </c:numCache>
            </c:numRef>
          </c:xVal>
          <c:yVal>
            <c:numRef>
              <c:f>Fázisgörbe!$B$2:$B$67</c:f>
              <c:numCache>
                <c:formatCode>0.000000E+00</c:formatCode>
                <c:ptCount val="66"/>
                <c:pt idx="0">
                  <c:v>0.99994207856270867</c:v>
                </c:pt>
                <c:pt idx="1">
                  <c:v>0.99996450603791986</c:v>
                </c:pt>
                <c:pt idx="2">
                  <c:v>0.99999250577414134</c:v>
                </c:pt>
                <c:pt idx="3">
                  <c:v>0.99999029527831129</c:v>
                </c:pt>
                <c:pt idx="4">
                  <c:v>0.99999477167713713</c:v>
                </c:pt>
                <c:pt idx="5">
                  <c:v>0.99999847172926526</c:v>
                </c:pt>
                <c:pt idx="6">
                  <c:v>1.0000155677484619</c:v>
                </c:pt>
                <c:pt idx="7">
                  <c:v>0.99996381313453475</c:v>
                </c:pt>
                <c:pt idx="8">
                  <c:v>1.0000244713442015</c:v>
                </c:pt>
                <c:pt idx="9">
                  <c:v>1.0000433017961694</c:v>
                </c:pt>
                <c:pt idx="10">
                  <c:v>1.0000000667704974</c:v>
                </c:pt>
                <c:pt idx="11">
                  <c:v>1.0000283002551735</c:v>
                </c:pt>
                <c:pt idx="12">
                  <c:v>0.9999793094966033</c:v>
                </c:pt>
                <c:pt idx="13">
                  <c:v>0.99998083678567351</c:v>
                </c:pt>
                <c:pt idx="14">
                  <c:v>1.0000299207644918</c:v>
                </c:pt>
                <c:pt idx="15">
                  <c:v>0.99992040744274546</c:v>
                </c:pt>
                <c:pt idx="16">
                  <c:v>0.99999725678483553</c:v>
                </c:pt>
                <c:pt idx="17">
                  <c:v>1.0001017845308104</c:v>
                </c:pt>
                <c:pt idx="18">
                  <c:v>1.0000312659280846</c:v>
                </c:pt>
                <c:pt idx="19">
                  <c:v>0.99997092990629077</c:v>
                </c:pt>
                <c:pt idx="20">
                  <c:v>0.99988018763704911</c:v>
                </c:pt>
                <c:pt idx="21">
                  <c:v>1.0000203166967918</c:v>
                </c:pt>
                <c:pt idx="22">
                  <c:v>1.0001196916034254</c:v>
                </c:pt>
                <c:pt idx="23">
                  <c:v>1.000016751443533</c:v>
                </c:pt>
                <c:pt idx="24">
                  <c:v>0.99997187519270359</c:v>
                </c:pt>
                <c:pt idx="25">
                  <c:v>0.9998891660392728</c:v>
                </c:pt>
                <c:pt idx="26">
                  <c:v>0.99995010787765215</c:v>
                </c:pt>
                <c:pt idx="27">
                  <c:v>0.99986699666880963</c:v>
                </c:pt>
                <c:pt idx="28">
                  <c:v>0.99956696130370326</c:v>
                </c:pt>
                <c:pt idx="29">
                  <c:v>0.99955761138213228</c:v>
                </c:pt>
                <c:pt idx="30">
                  <c:v>0.99941754676504757</c:v>
                </c:pt>
                <c:pt idx="31">
                  <c:v>0.99940185265386106</c:v>
                </c:pt>
                <c:pt idx="32">
                  <c:v>0.99935507566126314</c:v>
                </c:pt>
                <c:pt idx="33">
                  <c:v>0.99945635758928186</c:v>
                </c:pt>
                <c:pt idx="34">
                  <c:v>0.99955149547848166</c:v>
                </c:pt>
                <c:pt idx="35">
                  <c:v>0.99970754786753202</c:v>
                </c:pt>
                <c:pt idx="36">
                  <c:v>0.99991645970560428</c:v>
                </c:pt>
                <c:pt idx="37">
                  <c:v>0.99987108424860172</c:v>
                </c:pt>
                <c:pt idx="38">
                  <c:v>0.99989373612306276</c:v>
                </c:pt>
                <c:pt idx="39">
                  <c:v>0.99984056346236394</c:v>
                </c:pt>
                <c:pt idx="40">
                  <c:v>1.0000205481535467</c:v>
                </c:pt>
                <c:pt idx="41">
                  <c:v>0.99999224148118138</c:v>
                </c:pt>
                <c:pt idx="42">
                  <c:v>0.99991561243240312</c:v>
                </c:pt>
                <c:pt idx="43">
                  <c:v>0.99991380697578303</c:v>
                </c:pt>
                <c:pt idx="44">
                  <c:v>0.99999013415866012</c:v>
                </c:pt>
                <c:pt idx="45">
                  <c:v>0.99999699839219691</c:v>
                </c:pt>
                <c:pt idx="46">
                  <c:v>0.99996479050228815</c:v>
                </c:pt>
                <c:pt idx="47">
                  <c:v>0.99999166806395312</c:v>
                </c:pt>
                <c:pt idx="48">
                  <c:v>1.000008275727396</c:v>
                </c:pt>
                <c:pt idx="49">
                  <c:v>1.0000025320211012</c:v>
                </c:pt>
                <c:pt idx="50">
                  <c:v>0.99998415142214458</c:v>
                </c:pt>
                <c:pt idx="51">
                  <c:v>0.99985482069835574</c:v>
                </c:pt>
                <c:pt idx="52">
                  <c:v>0.99998995278517622</c:v>
                </c:pt>
                <c:pt idx="53">
                  <c:v>0.9999995507345929</c:v>
                </c:pt>
                <c:pt idx="54">
                  <c:v>1.0000170528802086</c:v>
                </c:pt>
                <c:pt idx="55">
                  <c:v>0.99997282702949564</c:v>
                </c:pt>
                <c:pt idx="56">
                  <c:v>0.99994405169725809</c:v>
                </c:pt>
                <c:pt idx="57">
                  <c:v>0.99997031700653283</c:v>
                </c:pt>
                <c:pt idx="58">
                  <c:v>1.0000377828444647</c:v>
                </c:pt>
                <c:pt idx="59">
                  <c:v>0.99999141566034044</c:v>
                </c:pt>
                <c:pt idx="60">
                  <c:v>0.99997222641228667</c:v>
                </c:pt>
                <c:pt idx="61">
                  <c:v>0.99998885635897683</c:v>
                </c:pt>
                <c:pt idx="62">
                  <c:v>0.99996709596138067</c:v>
                </c:pt>
                <c:pt idx="63">
                  <c:v>0.99999687933296078</c:v>
                </c:pt>
                <c:pt idx="64">
                  <c:v>0.9999580711160333</c:v>
                </c:pt>
                <c:pt idx="65">
                  <c:v>1.0000085426170551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AA-4878-987B-40773A385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9321904"/>
        <c:axId val="1259340208"/>
      </c:scatterChart>
      <c:valAx>
        <c:axId val="1259321904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fázis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259340208"/>
        <c:crosses val="autoZero"/>
        <c:crossBetween val="midCat"/>
        <c:minorUnit val="0.1"/>
      </c:valAx>
      <c:valAx>
        <c:axId val="1259340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relatív</a:t>
                </a:r>
                <a:r>
                  <a:rPr lang="hu-HU" baseline="0"/>
                  <a:t> fluxus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#,##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259321904"/>
        <c:crosses val="autoZero"/>
        <c:crossBetween val="midCat"/>
        <c:minorUnit val="1.0000000000000003E-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</a:t>
            </a:r>
            <a:r>
              <a:rPr lang="hu-HU" baseline="0"/>
              <a:t> K2-141b tranzit-fázisgörbéje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1"/>
            <c:trendlineLbl>
              <c:layout>
                <c:manualLayout>
                  <c:x val="0.35773554545309794"/>
                  <c:y val="-4.041935245863155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Fázisgörbe!$C$2:$C$12</c:f>
              <c:numCache>
                <c:formatCode>0.000000</c:formatCode>
                <c:ptCount val="11"/>
                <c:pt idx="0">
                  <c:v>0.37348993894028126</c:v>
                </c:pt>
                <c:pt idx="1">
                  <c:v>0.39066047911483837</c:v>
                </c:pt>
                <c:pt idx="2">
                  <c:v>0.42957884150322911</c:v>
                </c:pt>
                <c:pt idx="3">
                  <c:v>0.44638131772978795</c:v>
                </c:pt>
                <c:pt idx="4">
                  <c:v>0.46203601424167573</c:v>
                </c:pt>
                <c:pt idx="5">
                  <c:v>0.46355324925479868</c:v>
                </c:pt>
                <c:pt idx="6">
                  <c:v>0.50246964948411232</c:v>
                </c:pt>
                <c:pt idx="7">
                  <c:v>0.51927237544060745</c:v>
                </c:pt>
                <c:pt idx="8">
                  <c:v>0.5349270719524668</c:v>
                </c:pt>
                <c:pt idx="9">
                  <c:v>0.53644637615036517</c:v>
                </c:pt>
                <c:pt idx="10">
                  <c:v>0.57536049314023785</c:v>
                </c:pt>
              </c:numCache>
            </c:numRef>
          </c:xVal>
          <c:yVal>
            <c:numRef>
              <c:f>Fázisgörbe!$D$2:$D$12</c:f>
              <c:numCache>
                <c:formatCode>0.000000E+00</c:formatCode>
                <c:ptCount val="11"/>
                <c:pt idx="0">
                  <c:v>0.99995010787765215</c:v>
                </c:pt>
                <c:pt idx="1">
                  <c:v>0.99986699666880963</c:v>
                </c:pt>
                <c:pt idx="2">
                  <c:v>0.99956696130370326</c:v>
                </c:pt>
                <c:pt idx="3">
                  <c:v>0.99955761138213228</c:v>
                </c:pt>
                <c:pt idx="4">
                  <c:v>0.99941754676504757</c:v>
                </c:pt>
                <c:pt idx="5">
                  <c:v>0.99940185265386106</c:v>
                </c:pt>
                <c:pt idx="6">
                  <c:v>0.99935507566126314</c:v>
                </c:pt>
                <c:pt idx="7">
                  <c:v>0.99945635758928186</c:v>
                </c:pt>
                <c:pt idx="8">
                  <c:v>0.99955149547848166</c:v>
                </c:pt>
                <c:pt idx="9">
                  <c:v>0.99970754786753202</c:v>
                </c:pt>
                <c:pt idx="10">
                  <c:v>0.99991645970560428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F58-48A0-AE7D-D93514F64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9321904"/>
        <c:axId val="1259340208"/>
      </c:scatterChart>
      <c:valAx>
        <c:axId val="1259321904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illesztett fázis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259340208"/>
        <c:crosses val="autoZero"/>
        <c:crossBetween val="midCat"/>
        <c:minorUnit val="0.1"/>
      </c:valAx>
      <c:valAx>
        <c:axId val="1259340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illesztett relatív</a:t>
                </a:r>
                <a:r>
                  <a:rPr lang="hu-HU" baseline="0"/>
                  <a:t> fluxus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#,##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259321904"/>
        <c:crosses val="autoZero"/>
        <c:crossBetween val="midCat"/>
        <c:minorUnit val="1.0000000000000003E-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K2-141b</a:t>
            </a:r>
            <a:r>
              <a:rPr lang="hu-HU" baseline="0"/>
              <a:t> fedés nélküli fénygörbéje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0.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Tranzit1!$C$2:$C$11</c:f>
              <c:numCache>
                <c:formatCode>General</c:formatCode>
                <c:ptCount val="10"/>
                <c:pt idx="0">
                  <c:v>2909.5250328799998</c:v>
                </c:pt>
                <c:pt idx="1">
                  <c:v>2909.5454650800002</c:v>
                </c:pt>
                <c:pt idx="2">
                  <c:v>2909.5658971799999</c:v>
                </c:pt>
                <c:pt idx="3">
                  <c:v>2909.58632949</c:v>
                </c:pt>
                <c:pt idx="4">
                  <c:v>2909.6067615900001</c:v>
                </c:pt>
                <c:pt idx="5">
                  <c:v>2909.6271937900001</c:v>
                </c:pt>
                <c:pt idx="6">
                  <c:v>2909.7497869899998</c:v>
                </c:pt>
                <c:pt idx="7">
                  <c:v>2909.7702192900001</c:v>
                </c:pt>
                <c:pt idx="8">
                  <c:v>2909.7906513900002</c:v>
                </c:pt>
                <c:pt idx="9">
                  <c:v>2909.8110835900002</c:v>
                </c:pt>
              </c:numCache>
            </c:numRef>
          </c:xVal>
          <c:yVal>
            <c:numRef>
              <c:f>Tranzit1!$D$2:$D$11</c:f>
              <c:numCache>
                <c:formatCode>General</c:formatCode>
                <c:ptCount val="10"/>
                <c:pt idx="0">
                  <c:v>724588.05556000001</c:v>
                </c:pt>
                <c:pt idx="1">
                  <c:v>724574.79724999995</c:v>
                </c:pt>
                <c:pt idx="2">
                  <c:v>724566.28744999995</c:v>
                </c:pt>
                <c:pt idx="3">
                  <c:v>724503.00173000002</c:v>
                </c:pt>
                <c:pt idx="4">
                  <c:v>724507.86685999995</c:v>
                </c:pt>
                <c:pt idx="5">
                  <c:v>724465.68</c:v>
                </c:pt>
                <c:pt idx="6">
                  <c:v>724257.48504000006</c:v>
                </c:pt>
                <c:pt idx="7">
                  <c:v>724231.52323000005</c:v>
                </c:pt>
                <c:pt idx="8">
                  <c:v>724227.54029999999</c:v>
                </c:pt>
                <c:pt idx="9">
                  <c:v>724138.14358000003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BC8-4A32-AF23-E0585EDB4F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510384"/>
        <c:axId val="1373513296"/>
      </c:scatterChart>
      <c:valAx>
        <c:axId val="137351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JD-2 457 300 [nap]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3296"/>
        <c:crosses val="autoZero"/>
        <c:crossBetween val="midCat"/>
      </c:valAx>
      <c:valAx>
        <c:axId val="137351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fluxus [e-/s]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0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K2-141b</a:t>
            </a:r>
            <a:r>
              <a:rPr lang="hu-HU" baseline="0"/>
              <a:t> fénygörbéje fedéssel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3"/>
          <c:spPr>
            <a:ln w="19050" cap="rnd">
              <a:solidFill>
                <a:schemeClr val="dk1">
                  <a:tint val="9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98500"/>
                </a:schemeClr>
              </a:solidFill>
              <a:ln w="9525">
                <a:solidFill>
                  <a:schemeClr val="dk1">
                    <a:tint val="98500"/>
                  </a:schemeClr>
                </a:solidFill>
              </a:ln>
              <a:effectLst/>
            </c:spPr>
          </c:marker>
          <c:xVal>
            <c:numRef>
              <c:f>Tranzit1!$A$2:$A$15</c:f>
              <c:numCache>
                <c:formatCode>General</c:formatCode>
                <c:ptCount val="14"/>
                <c:pt idx="0">
                  <c:v>2909.5250328799998</c:v>
                </c:pt>
                <c:pt idx="1">
                  <c:v>2909.5454650800002</c:v>
                </c:pt>
                <c:pt idx="2">
                  <c:v>2909.5658971799999</c:v>
                </c:pt>
                <c:pt idx="3">
                  <c:v>2909.58632949</c:v>
                </c:pt>
                <c:pt idx="4">
                  <c:v>2909.6067615900001</c:v>
                </c:pt>
                <c:pt idx="5">
                  <c:v>2909.6271937900001</c:v>
                </c:pt>
                <c:pt idx="6">
                  <c:v>2909.6476260899999</c:v>
                </c:pt>
                <c:pt idx="7">
                  <c:v>2909.66805819</c:v>
                </c:pt>
                <c:pt idx="8">
                  <c:v>2909.68849039</c:v>
                </c:pt>
                <c:pt idx="9">
                  <c:v>2909.7089227000001</c:v>
                </c:pt>
                <c:pt idx="10">
                  <c:v>2909.7497869899998</c:v>
                </c:pt>
                <c:pt idx="11">
                  <c:v>2909.7702192900001</c:v>
                </c:pt>
                <c:pt idx="12">
                  <c:v>2909.7906513900002</c:v>
                </c:pt>
                <c:pt idx="13">
                  <c:v>2909.8110835900002</c:v>
                </c:pt>
              </c:numCache>
            </c:numRef>
          </c:xVal>
          <c:yVal>
            <c:numRef>
              <c:f>Tranzit1!$E$2:$E$15</c:f>
              <c:numCache>
                <c:formatCode>0.000000E+00</c:formatCode>
                <c:ptCount val="14"/>
                <c:pt idx="0">
                  <c:v>0.99996709596138067</c:v>
                </c:pt>
                <c:pt idx="1">
                  <c:v>0.99999250577414134</c:v>
                </c:pt>
                <c:pt idx="2">
                  <c:v>1.0000244713442015</c:v>
                </c:pt>
                <c:pt idx="3">
                  <c:v>0.99998083678567351</c:v>
                </c:pt>
                <c:pt idx="4">
                  <c:v>1.0000312659280846</c:v>
                </c:pt>
                <c:pt idx="5">
                  <c:v>1.000016751443533</c:v>
                </c:pt>
                <c:pt idx="6">
                  <c:v>0.99986699666880963</c:v>
                </c:pt>
                <c:pt idx="7">
                  <c:v>0.99940185265386106</c:v>
                </c:pt>
                <c:pt idx="8">
                  <c:v>0.99970754786753202</c:v>
                </c:pt>
                <c:pt idx="9">
                  <c:v>0.99984056346236394</c:v>
                </c:pt>
                <c:pt idx="10">
                  <c:v>0.99999166806395312</c:v>
                </c:pt>
                <c:pt idx="11">
                  <c:v>0.9999995507345929</c:v>
                </c:pt>
                <c:pt idx="12">
                  <c:v>1.0000377828444647</c:v>
                </c:pt>
                <c:pt idx="13">
                  <c:v>0.9999580711160333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3C6-4BAC-B66B-72C035C02C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510384"/>
        <c:axId val="1373513296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spPr>
                  <a:ln w="19050" cap="rnd">
                    <a:solidFill>
                      <a:schemeClr val="dk1">
                        <a:tint val="885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dk1">
                        <a:tint val="88500"/>
                      </a:schemeClr>
                    </a:solidFill>
                    <a:ln w="9525">
                      <a:solidFill>
                        <a:schemeClr val="dk1">
                          <a:tint val="885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Tranzit1!$A$2:$A$15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2909.5250328799998</c:v>
                      </c:pt>
                      <c:pt idx="1">
                        <c:v>2909.5454650800002</c:v>
                      </c:pt>
                      <c:pt idx="2">
                        <c:v>2909.5658971799999</c:v>
                      </c:pt>
                      <c:pt idx="3">
                        <c:v>2909.58632949</c:v>
                      </c:pt>
                      <c:pt idx="4">
                        <c:v>2909.6067615900001</c:v>
                      </c:pt>
                      <c:pt idx="5">
                        <c:v>2909.6271937900001</c:v>
                      </c:pt>
                      <c:pt idx="6">
                        <c:v>2909.6476260899999</c:v>
                      </c:pt>
                      <c:pt idx="7">
                        <c:v>2909.66805819</c:v>
                      </c:pt>
                      <c:pt idx="8">
                        <c:v>2909.68849039</c:v>
                      </c:pt>
                      <c:pt idx="9">
                        <c:v>2909.7089227000001</c:v>
                      </c:pt>
                      <c:pt idx="10">
                        <c:v>2909.7497869899998</c:v>
                      </c:pt>
                      <c:pt idx="11">
                        <c:v>2909.7702192900001</c:v>
                      </c:pt>
                      <c:pt idx="12">
                        <c:v>2909.7906513900002</c:v>
                      </c:pt>
                      <c:pt idx="13">
                        <c:v>2909.8110835900002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Tranzit1!$B$2:$B$15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724588.05556000001</c:v>
                      </c:pt>
                      <c:pt idx="1">
                        <c:v>724574.79724999995</c:v>
                      </c:pt>
                      <c:pt idx="2">
                        <c:v>724566.28744999995</c:v>
                      </c:pt>
                      <c:pt idx="3">
                        <c:v>724503.00173000002</c:v>
                      </c:pt>
                      <c:pt idx="4">
                        <c:v>724507.86685999995</c:v>
                      </c:pt>
                      <c:pt idx="5">
                        <c:v>724465.68</c:v>
                      </c:pt>
                      <c:pt idx="6">
                        <c:v>724325.52287999995</c:v>
                      </c:pt>
                      <c:pt idx="7">
                        <c:v>723956.91067999997</c:v>
                      </c:pt>
                      <c:pt idx="8">
                        <c:v>724146.69175999996</c:v>
                      </c:pt>
                      <c:pt idx="9">
                        <c:v>724211.37682</c:v>
                      </c:pt>
                      <c:pt idx="10">
                        <c:v>724257.48504000006</c:v>
                      </c:pt>
                      <c:pt idx="11">
                        <c:v>724231.52323000005</c:v>
                      </c:pt>
                      <c:pt idx="12">
                        <c:v>724227.54029999999</c:v>
                      </c:pt>
                      <c:pt idx="13">
                        <c:v>724138.14358000003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63C6-4BAC-B66B-72C035C02CEC}"/>
                  </c:ext>
                </c:extLst>
              </c15:ser>
            </c15:filteredScatterSeries>
            <c15:filteredScatterSeries>
              <c15:ser>
                <c:idx val="1"/>
                <c:order val="1"/>
                <c:spPr>
                  <a:ln w="19050" cap="rnd">
                    <a:solidFill>
                      <a:schemeClr val="dk1">
                        <a:tint val="55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dk1">
                        <a:tint val="55000"/>
                      </a:schemeClr>
                    </a:solidFill>
                    <a:ln w="9525">
                      <a:solidFill>
                        <a:schemeClr val="dk1">
                          <a:tint val="55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Tranzit1!$A$2:$A$15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2909.5250328799998</c:v>
                      </c:pt>
                      <c:pt idx="1">
                        <c:v>2909.5454650800002</c:v>
                      </c:pt>
                      <c:pt idx="2">
                        <c:v>2909.5658971799999</c:v>
                      </c:pt>
                      <c:pt idx="3">
                        <c:v>2909.58632949</c:v>
                      </c:pt>
                      <c:pt idx="4">
                        <c:v>2909.6067615900001</c:v>
                      </c:pt>
                      <c:pt idx="5">
                        <c:v>2909.6271937900001</c:v>
                      </c:pt>
                      <c:pt idx="6">
                        <c:v>2909.6476260899999</c:v>
                      </c:pt>
                      <c:pt idx="7">
                        <c:v>2909.66805819</c:v>
                      </c:pt>
                      <c:pt idx="8">
                        <c:v>2909.68849039</c:v>
                      </c:pt>
                      <c:pt idx="9">
                        <c:v>2909.7089227000001</c:v>
                      </c:pt>
                      <c:pt idx="10">
                        <c:v>2909.7497869899998</c:v>
                      </c:pt>
                      <c:pt idx="11">
                        <c:v>2909.7702192900001</c:v>
                      </c:pt>
                      <c:pt idx="12">
                        <c:v>2909.7906513900002</c:v>
                      </c:pt>
                      <c:pt idx="13">
                        <c:v>2909.8110835900002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Tranzit1!$C$2:$C$15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2909.5250328799998</c:v>
                      </c:pt>
                      <c:pt idx="1">
                        <c:v>2909.5454650800002</c:v>
                      </c:pt>
                      <c:pt idx="2">
                        <c:v>2909.5658971799999</c:v>
                      </c:pt>
                      <c:pt idx="3">
                        <c:v>2909.58632949</c:v>
                      </c:pt>
                      <c:pt idx="4">
                        <c:v>2909.6067615900001</c:v>
                      </c:pt>
                      <c:pt idx="5">
                        <c:v>2909.6271937900001</c:v>
                      </c:pt>
                      <c:pt idx="6">
                        <c:v>2909.7497869899998</c:v>
                      </c:pt>
                      <c:pt idx="7">
                        <c:v>2909.7702192900001</c:v>
                      </c:pt>
                      <c:pt idx="8">
                        <c:v>2909.7906513900002</c:v>
                      </c:pt>
                      <c:pt idx="9">
                        <c:v>2909.8110835900002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3C6-4BAC-B66B-72C035C02CEC}"/>
                  </c:ext>
                </c:extLst>
              </c15:ser>
            </c15:filteredScatterSeries>
            <c15:filteredScatterSeries>
              <c15:ser>
                <c:idx val="2"/>
                <c:order val="2"/>
                <c:spPr>
                  <a:ln w="19050" cap="rnd">
                    <a:solidFill>
                      <a:schemeClr val="dk1">
                        <a:tint val="75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dk1">
                        <a:tint val="75000"/>
                      </a:schemeClr>
                    </a:solidFill>
                    <a:ln w="9525">
                      <a:solidFill>
                        <a:schemeClr val="dk1">
                          <a:tint val="75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Tranzit1!$A$2:$A$15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2909.5250328799998</c:v>
                      </c:pt>
                      <c:pt idx="1">
                        <c:v>2909.5454650800002</c:v>
                      </c:pt>
                      <c:pt idx="2">
                        <c:v>2909.5658971799999</c:v>
                      </c:pt>
                      <c:pt idx="3">
                        <c:v>2909.58632949</c:v>
                      </c:pt>
                      <c:pt idx="4">
                        <c:v>2909.6067615900001</c:v>
                      </c:pt>
                      <c:pt idx="5">
                        <c:v>2909.6271937900001</c:v>
                      </c:pt>
                      <c:pt idx="6">
                        <c:v>2909.6476260899999</c:v>
                      </c:pt>
                      <c:pt idx="7">
                        <c:v>2909.66805819</c:v>
                      </c:pt>
                      <c:pt idx="8">
                        <c:v>2909.68849039</c:v>
                      </c:pt>
                      <c:pt idx="9">
                        <c:v>2909.7089227000001</c:v>
                      </c:pt>
                      <c:pt idx="10">
                        <c:v>2909.7497869899998</c:v>
                      </c:pt>
                      <c:pt idx="11">
                        <c:v>2909.7702192900001</c:v>
                      </c:pt>
                      <c:pt idx="12">
                        <c:v>2909.7906513900002</c:v>
                      </c:pt>
                      <c:pt idx="13">
                        <c:v>2909.8110835900002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Tranzit1!$D$2:$D$15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724588.05556000001</c:v>
                      </c:pt>
                      <c:pt idx="1">
                        <c:v>724574.79724999995</c:v>
                      </c:pt>
                      <c:pt idx="2">
                        <c:v>724566.28744999995</c:v>
                      </c:pt>
                      <c:pt idx="3">
                        <c:v>724503.00173000002</c:v>
                      </c:pt>
                      <c:pt idx="4">
                        <c:v>724507.86685999995</c:v>
                      </c:pt>
                      <c:pt idx="5">
                        <c:v>724465.68</c:v>
                      </c:pt>
                      <c:pt idx="6">
                        <c:v>724257.48504000006</c:v>
                      </c:pt>
                      <c:pt idx="7">
                        <c:v>724231.52323000005</c:v>
                      </c:pt>
                      <c:pt idx="8">
                        <c:v>724227.54029999999</c:v>
                      </c:pt>
                      <c:pt idx="9">
                        <c:v>724138.14358000003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3C6-4BAC-B66B-72C035C02CEC}"/>
                  </c:ext>
                </c:extLst>
              </c15:ser>
            </c15:filteredScatterSeries>
          </c:ext>
        </c:extLst>
      </c:scatterChart>
      <c:valAx>
        <c:axId val="137351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JD-2 457 300 [nap]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3296"/>
        <c:crosses val="autoZero"/>
        <c:crossBetween val="midCat"/>
      </c:valAx>
      <c:valAx>
        <c:axId val="1373513296"/>
        <c:scaling>
          <c:orientation val="minMax"/>
          <c:max val="1.0002"/>
          <c:min val="0.9992999999999999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relatív fluxus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#,##0.00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0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K2-141b</a:t>
            </a:r>
            <a:r>
              <a:rPr lang="hu-HU" baseline="0"/>
              <a:t> fénygörbéje fedéssel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xVal>
            <c:numRef>
              <c:f>Tranzit130!$A$2:$A$16</c:f>
              <c:numCache>
                <c:formatCode>General</c:formatCode>
                <c:ptCount val="15"/>
                <c:pt idx="0">
                  <c:v>2945.9754032400001</c:v>
                </c:pt>
                <c:pt idx="1">
                  <c:v>2945.9958346899998</c:v>
                </c:pt>
                <c:pt idx="2">
                  <c:v>2946.0162662399998</c:v>
                </c:pt>
                <c:pt idx="3">
                  <c:v>2946.0366978900001</c:v>
                </c:pt>
                <c:pt idx="4">
                  <c:v>2946.0571293500002</c:v>
                </c:pt>
                <c:pt idx="5">
                  <c:v>2946.0775610000001</c:v>
                </c:pt>
                <c:pt idx="6">
                  <c:v>2946.0979925500001</c:v>
                </c:pt>
                <c:pt idx="7">
                  <c:v>2946.1184241000001</c:v>
                </c:pt>
                <c:pt idx="8">
                  <c:v>2946.13885566</c:v>
                </c:pt>
                <c:pt idx="9">
                  <c:v>2946.15928721</c:v>
                </c:pt>
                <c:pt idx="10">
                  <c:v>2946.17971876</c:v>
                </c:pt>
                <c:pt idx="11">
                  <c:v>2946.2001504099999</c:v>
                </c:pt>
                <c:pt idx="12">
                  <c:v>2946.22058186</c:v>
                </c:pt>
                <c:pt idx="13">
                  <c:v>2946.2410134100001</c:v>
                </c:pt>
                <c:pt idx="14">
                  <c:v>2946.28187652</c:v>
                </c:pt>
              </c:numCache>
            </c:numRef>
          </c:xVal>
          <c:yVal>
            <c:numRef>
              <c:f>Tranzit130!$B$2:$B$16</c:f>
              <c:numCache>
                <c:formatCode>General</c:formatCode>
                <c:ptCount val="15"/>
                <c:pt idx="0">
                  <c:v>722071.72871000005</c:v>
                </c:pt>
                <c:pt idx="1">
                  <c:v>722051.71051</c:v>
                </c:pt>
                <c:pt idx="2">
                  <c:v>722045.45907999994</c:v>
                </c:pt>
                <c:pt idx="3">
                  <c:v>721977.86739999999</c:v>
                </c:pt>
                <c:pt idx="4">
                  <c:v>721938.75375000003</c:v>
                </c:pt>
                <c:pt idx="5">
                  <c:v>721935.16266999999</c:v>
                </c:pt>
                <c:pt idx="6">
                  <c:v>721692.45554</c:v>
                </c:pt>
                <c:pt idx="7">
                  <c:v>721529.40474000003</c:v>
                </c:pt>
                <c:pt idx="8">
                  <c:v>721924.64728999999</c:v>
                </c:pt>
                <c:pt idx="9">
                  <c:v>721969.28589000006</c:v>
                </c:pt>
                <c:pt idx="10">
                  <c:v>721962.64550999994</c:v>
                </c:pt>
                <c:pt idx="11">
                  <c:v>721956.56573999999</c:v>
                </c:pt>
                <c:pt idx="12">
                  <c:v>721956.97424000001</c:v>
                </c:pt>
                <c:pt idx="13">
                  <c:v>721914.53751000005</c:v>
                </c:pt>
                <c:pt idx="14">
                  <c:v>721925.67723999999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62-4815-B4C3-194A399767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510384"/>
        <c:axId val="1373513296"/>
      </c:scatterChart>
      <c:valAx>
        <c:axId val="137351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JD-2 457 300 [nap]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3296"/>
        <c:crosses val="autoZero"/>
        <c:crossBetween val="midCat"/>
      </c:valAx>
      <c:valAx>
        <c:axId val="137351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fluxus [e-/s]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0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K2-141b</a:t>
            </a:r>
            <a:r>
              <a:rPr lang="hu-HU" baseline="0"/>
              <a:t> fedés nélküli fénygörbéje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0.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Tranzit130!$C$2:$C$10</c:f>
              <c:numCache>
                <c:formatCode>General</c:formatCode>
                <c:ptCount val="9"/>
                <c:pt idx="0">
                  <c:v>2945.9754032400001</c:v>
                </c:pt>
                <c:pt idx="1">
                  <c:v>2945.9958346899998</c:v>
                </c:pt>
                <c:pt idx="2">
                  <c:v>2946.0162662399998</c:v>
                </c:pt>
                <c:pt idx="3">
                  <c:v>2946.15928721</c:v>
                </c:pt>
                <c:pt idx="4">
                  <c:v>2946.17971876</c:v>
                </c:pt>
                <c:pt idx="5">
                  <c:v>2946.2001504099999</c:v>
                </c:pt>
                <c:pt idx="6">
                  <c:v>2946.22058186</c:v>
                </c:pt>
                <c:pt idx="7">
                  <c:v>2946.2410134100001</c:v>
                </c:pt>
                <c:pt idx="8">
                  <c:v>2946.28187652</c:v>
                </c:pt>
              </c:numCache>
            </c:numRef>
          </c:xVal>
          <c:yVal>
            <c:numRef>
              <c:f>Tranzit130!$D$2:$D$10</c:f>
              <c:numCache>
                <c:formatCode>General</c:formatCode>
                <c:ptCount val="9"/>
                <c:pt idx="0">
                  <c:v>722071.72871000005</c:v>
                </c:pt>
                <c:pt idx="1">
                  <c:v>722051.71051</c:v>
                </c:pt>
                <c:pt idx="2">
                  <c:v>722045.45907999994</c:v>
                </c:pt>
                <c:pt idx="3">
                  <c:v>721969.28589000006</c:v>
                </c:pt>
                <c:pt idx="4">
                  <c:v>721962.64550999994</c:v>
                </c:pt>
                <c:pt idx="5">
                  <c:v>721956.56573999999</c:v>
                </c:pt>
                <c:pt idx="6">
                  <c:v>721956.97424000001</c:v>
                </c:pt>
                <c:pt idx="7">
                  <c:v>721914.53751000005</c:v>
                </c:pt>
                <c:pt idx="8">
                  <c:v>721925.67723999999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B46-40E4-9303-8A5B069C63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510384"/>
        <c:axId val="1373513296"/>
      </c:scatterChart>
      <c:valAx>
        <c:axId val="137351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JD-2 457 300 [nap]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3296"/>
        <c:crosses val="autoZero"/>
        <c:crossBetween val="midCat"/>
      </c:valAx>
      <c:valAx>
        <c:axId val="137351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fluxus [e-/s]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0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K2-141b</a:t>
            </a:r>
            <a:r>
              <a:rPr lang="hu-HU" baseline="0"/>
              <a:t> fénygörbéje fedéssel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3"/>
          <c:spPr>
            <a:ln w="19050" cap="rnd">
              <a:solidFill>
                <a:schemeClr val="dk1">
                  <a:tint val="9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98500"/>
                </a:schemeClr>
              </a:solidFill>
              <a:ln w="9525">
                <a:solidFill>
                  <a:schemeClr val="dk1">
                    <a:tint val="98500"/>
                  </a:schemeClr>
                </a:solidFill>
              </a:ln>
              <a:effectLst/>
            </c:spPr>
          </c:marker>
          <c:xVal>
            <c:numRef>
              <c:f>Tranzit130!$A$2:$A$16</c:f>
              <c:numCache>
                <c:formatCode>General</c:formatCode>
                <c:ptCount val="15"/>
                <c:pt idx="0">
                  <c:v>2945.9754032400001</c:v>
                </c:pt>
                <c:pt idx="1">
                  <c:v>2945.9958346899998</c:v>
                </c:pt>
                <c:pt idx="2">
                  <c:v>2946.0162662399998</c:v>
                </c:pt>
                <c:pt idx="3">
                  <c:v>2946.0366978900001</c:v>
                </c:pt>
                <c:pt idx="4">
                  <c:v>2946.0571293500002</c:v>
                </c:pt>
                <c:pt idx="5">
                  <c:v>2946.0775610000001</c:v>
                </c:pt>
                <c:pt idx="6">
                  <c:v>2946.0979925500001</c:v>
                </c:pt>
                <c:pt idx="7">
                  <c:v>2946.1184241000001</c:v>
                </c:pt>
                <c:pt idx="8">
                  <c:v>2946.13885566</c:v>
                </c:pt>
                <c:pt idx="9">
                  <c:v>2946.15928721</c:v>
                </c:pt>
                <c:pt idx="10">
                  <c:v>2946.17971876</c:v>
                </c:pt>
                <c:pt idx="11">
                  <c:v>2946.2001504099999</c:v>
                </c:pt>
                <c:pt idx="12">
                  <c:v>2946.22058186</c:v>
                </c:pt>
                <c:pt idx="13">
                  <c:v>2946.2410134100001</c:v>
                </c:pt>
                <c:pt idx="14">
                  <c:v>2946.28187652</c:v>
                </c:pt>
              </c:numCache>
            </c:numRef>
          </c:xVal>
          <c:yVal>
            <c:numRef>
              <c:f>Tranzit130!$E$2:$E$16</c:f>
              <c:numCache>
                <c:formatCode>0.000000E+00</c:formatCode>
                <c:ptCount val="15"/>
                <c:pt idx="0">
                  <c:v>1.0000085426170551</c:v>
                </c:pt>
                <c:pt idx="1">
                  <c:v>0.99999477167713713</c:v>
                </c:pt>
                <c:pt idx="2">
                  <c:v>1.0000000667704974</c:v>
                </c:pt>
                <c:pt idx="3">
                  <c:v>0.99992040744274546</c:v>
                </c:pt>
                <c:pt idx="4">
                  <c:v>0.99988018763704911</c:v>
                </c:pt>
                <c:pt idx="5">
                  <c:v>0.9998891660392728</c:v>
                </c:pt>
                <c:pt idx="6">
                  <c:v>0.99956696130370326</c:v>
                </c:pt>
                <c:pt idx="7">
                  <c:v>0.99935507566126314</c:v>
                </c:pt>
                <c:pt idx="8">
                  <c:v>0.99991645970560428</c:v>
                </c:pt>
                <c:pt idx="9">
                  <c:v>0.99999224148118138</c:v>
                </c:pt>
                <c:pt idx="10">
                  <c:v>0.99999699839219691</c:v>
                </c:pt>
                <c:pt idx="11">
                  <c:v>1.0000025320211012</c:v>
                </c:pt>
                <c:pt idx="12">
                  <c:v>1.0000170528802086</c:v>
                </c:pt>
                <c:pt idx="13">
                  <c:v>0.99997222641228667</c:v>
                </c:pt>
                <c:pt idx="14">
                  <c:v>1.0000155677484619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DE5-4E3E-B86E-B8E5B62A8B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510384"/>
        <c:axId val="1373513296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spPr>
                  <a:ln w="19050" cap="rnd">
                    <a:solidFill>
                      <a:schemeClr val="dk1">
                        <a:tint val="885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dk1">
                        <a:tint val="88500"/>
                      </a:schemeClr>
                    </a:solidFill>
                    <a:ln w="9525">
                      <a:solidFill>
                        <a:schemeClr val="dk1">
                          <a:tint val="885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Tranzit130!$A$2:$A$16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2945.9754032400001</c:v>
                      </c:pt>
                      <c:pt idx="1">
                        <c:v>2945.9958346899998</c:v>
                      </c:pt>
                      <c:pt idx="2">
                        <c:v>2946.0162662399998</c:v>
                      </c:pt>
                      <c:pt idx="3">
                        <c:v>2946.0366978900001</c:v>
                      </c:pt>
                      <c:pt idx="4">
                        <c:v>2946.0571293500002</c:v>
                      </c:pt>
                      <c:pt idx="5">
                        <c:v>2946.0775610000001</c:v>
                      </c:pt>
                      <c:pt idx="6">
                        <c:v>2946.0979925500001</c:v>
                      </c:pt>
                      <c:pt idx="7">
                        <c:v>2946.1184241000001</c:v>
                      </c:pt>
                      <c:pt idx="8">
                        <c:v>2946.13885566</c:v>
                      </c:pt>
                      <c:pt idx="9">
                        <c:v>2946.15928721</c:v>
                      </c:pt>
                      <c:pt idx="10">
                        <c:v>2946.17971876</c:v>
                      </c:pt>
                      <c:pt idx="11">
                        <c:v>2946.2001504099999</c:v>
                      </c:pt>
                      <c:pt idx="12">
                        <c:v>2946.22058186</c:v>
                      </c:pt>
                      <c:pt idx="13">
                        <c:v>2946.2410134100001</c:v>
                      </c:pt>
                      <c:pt idx="14">
                        <c:v>2946.28187652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Tranzit130!$B$2:$B$16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722071.72871000005</c:v>
                      </c:pt>
                      <c:pt idx="1">
                        <c:v>722051.71051</c:v>
                      </c:pt>
                      <c:pt idx="2">
                        <c:v>722045.45907999994</c:v>
                      </c:pt>
                      <c:pt idx="3">
                        <c:v>721977.86739999999</c:v>
                      </c:pt>
                      <c:pt idx="4">
                        <c:v>721938.75375000003</c:v>
                      </c:pt>
                      <c:pt idx="5">
                        <c:v>721935.16266999999</c:v>
                      </c:pt>
                      <c:pt idx="6">
                        <c:v>721692.45554</c:v>
                      </c:pt>
                      <c:pt idx="7">
                        <c:v>721529.40474000003</c:v>
                      </c:pt>
                      <c:pt idx="8">
                        <c:v>721924.64728999999</c:v>
                      </c:pt>
                      <c:pt idx="9">
                        <c:v>721969.28589000006</c:v>
                      </c:pt>
                      <c:pt idx="10">
                        <c:v>721962.64550999994</c:v>
                      </c:pt>
                      <c:pt idx="11">
                        <c:v>721956.56573999999</c:v>
                      </c:pt>
                      <c:pt idx="12">
                        <c:v>721956.97424000001</c:v>
                      </c:pt>
                      <c:pt idx="13">
                        <c:v>721914.53751000005</c:v>
                      </c:pt>
                      <c:pt idx="14">
                        <c:v>721925.67723999999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3DE5-4E3E-B86E-B8E5B62A8B98}"/>
                  </c:ext>
                </c:extLst>
              </c15:ser>
            </c15:filteredScatterSeries>
            <c15:filteredScatterSeries>
              <c15:ser>
                <c:idx val="1"/>
                <c:order val="1"/>
                <c:spPr>
                  <a:ln w="19050" cap="rnd">
                    <a:solidFill>
                      <a:schemeClr val="dk1">
                        <a:tint val="55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dk1">
                        <a:tint val="55000"/>
                      </a:schemeClr>
                    </a:solidFill>
                    <a:ln w="9525">
                      <a:solidFill>
                        <a:schemeClr val="dk1">
                          <a:tint val="55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Tranzit130!$A$2:$A$16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2945.9754032400001</c:v>
                      </c:pt>
                      <c:pt idx="1">
                        <c:v>2945.9958346899998</c:v>
                      </c:pt>
                      <c:pt idx="2">
                        <c:v>2946.0162662399998</c:v>
                      </c:pt>
                      <c:pt idx="3">
                        <c:v>2946.0366978900001</c:v>
                      </c:pt>
                      <c:pt idx="4">
                        <c:v>2946.0571293500002</c:v>
                      </c:pt>
                      <c:pt idx="5">
                        <c:v>2946.0775610000001</c:v>
                      </c:pt>
                      <c:pt idx="6">
                        <c:v>2946.0979925500001</c:v>
                      </c:pt>
                      <c:pt idx="7">
                        <c:v>2946.1184241000001</c:v>
                      </c:pt>
                      <c:pt idx="8">
                        <c:v>2946.13885566</c:v>
                      </c:pt>
                      <c:pt idx="9">
                        <c:v>2946.15928721</c:v>
                      </c:pt>
                      <c:pt idx="10">
                        <c:v>2946.17971876</c:v>
                      </c:pt>
                      <c:pt idx="11">
                        <c:v>2946.2001504099999</c:v>
                      </c:pt>
                      <c:pt idx="12">
                        <c:v>2946.22058186</c:v>
                      </c:pt>
                      <c:pt idx="13">
                        <c:v>2946.2410134100001</c:v>
                      </c:pt>
                      <c:pt idx="14">
                        <c:v>2946.28187652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Tranzit130!$C$2:$C$16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2945.9754032400001</c:v>
                      </c:pt>
                      <c:pt idx="1">
                        <c:v>2945.9958346899998</c:v>
                      </c:pt>
                      <c:pt idx="2">
                        <c:v>2946.0162662399998</c:v>
                      </c:pt>
                      <c:pt idx="3">
                        <c:v>2946.15928721</c:v>
                      </c:pt>
                      <c:pt idx="4">
                        <c:v>2946.17971876</c:v>
                      </c:pt>
                      <c:pt idx="5">
                        <c:v>2946.2001504099999</c:v>
                      </c:pt>
                      <c:pt idx="6">
                        <c:v>2946.22058186</c:v>
                      </c:pt>
                      <c:pt idx="7">
                        <c:v>2946.2410134100001</c:v>
                      </c:pt>
                      <c:pt idx="8">
                        <c:v>2946.28187652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DE5-4E3E-B86E-B8E5B62A8B98}"/>
                  </c:ext>
                </c:extLst>
              </c15:ser>
            </c15:filteredScatterSeries>
            <c15:filteredScatterSeries>
              <c15:ser>
                <c:idx val="2"/>
                <c:order val="2"/>
                <c:spPr>
                  <a:ln w="19050" cap="rnd">
                    <a:solidFill>
                      <a:schemeClr val="dk1">
                        <a:tint val="75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dk1">
                        <a:tint val="75000"/>
                      </a:schemeClr>
                    </a:solidFill>
                    <a:ln w="9525">
                      <a:solidFill>
                        <a:schemeClr val="dk1">
                          <a:tint val="75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Tranzit130!$A$2:$A$16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2945.9754032400001</c:v>
                      </c:pt>
                      <c:pt idx="1">
                        <c:v>2945.9958346899998</c:v>
                      </c:pt>
                      <c:pt idx="2">
                        <c:v>2946.0162662399998</c:v>
                      </c:pt>
                      <c:pt idx="3">
                        <c:v>2946.0366978900001</c:v>
                      </c:pt>
                      <c:pt idx="4">
                        <c:v>2946.0571293500002</c:v>
                      </c:pt>
                      <c:pt idx="5">
                        <c:v>2946.0775610000001</c:v>
                      </c:pt>
                      <c:pt idx="6">
                        <c:v>2946.0979925500001</c:v>
                      </c:pt>
                      <c:pt idx="7">
                        <c:v>2946.1184241000001</c:v>
                      </c:pt>
                      <c:pt idx="8">
                        <c:v>2946.13885566</c:v>
                      </c:pt>
                      <c:pt idx="9">
                        <c:v>2946.15928721</c:v>
                      </c:pt>
                      <c:pt idx="10">
                        <c:v>2946.17971876</c:v>
                      </c:pt>
                      <c:pt idx="11">
                        <c:v>2946.2001504099999</c:v>
                      </c:pt>
                      <c:pt idx="12">
                        <c:v>2946.22058186</c:v>
                      </c:pt>
                      <c:pt idx="13">
                        <c:v>2946.2410134100001</c:v>
                      </c:pt>
                      <c:pt idx="14">
                        <c:v>2946.28187652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Tranzit130!$D$2:$D$16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722071.72871000005</c:v>
                      </c:pt>
                      <c:pt idx="1">
                        <c:v>722051.71051</c:v>
                      </c:pt>
                      <c:pt idx="2">
                        <c:v>722045.45907999994</c:v>
                      </c:pt>
                      <c:pt idx="3">
                        <c:v>721969.28589000006</c:v>
                      </c:pt>
                      <c:pt idx="4">
                        <c:v>721962.64550999994</c:v>
                      </c:pt>
                      <c:pt idx="5">
                        <c:v>721956.56573999999</c:v>
                      </c:pt>
                      <c:pt idx="6">
                        <c:v>721956.97424000001</c:v>
                      </c:pt>
                      <c:pt idx="7">
                        <c:v>721914.53751000005</c:v>
                      </c:pt>
                      <c:pt idx="8">
                        <c:v>721925.67723999999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DE5-4E3E-B86E-B8E5B62A8B98}"/>
                  </c:ext>
                </c:extLst>
              </c15:ser>
            </c15:filteredScatterSeries>
          </c:ext>
        </c:extLst>
      </c:scatterChart>
      <c:valAx>
        <c:axId val="137351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JD-2 457 300 [nap]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3296"/>
        <c:crosses val="autoZero"/>
        <c:crossBetween val="midCat"/>
      </c:valAx>
      <c:valAx>
        <c:axId val="1373513296"/>
        <c:scaling>
          <c:orientation val="minMax"/>
          <c:max val="1.0002"/>
          <c:min val="0.9992999999999999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relatív fluxus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#,##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0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K2-141b</a:t>
            </a:r>
            <a:r>
              <a:rPr lang="hu-HU" baseline="0"/>
              <a:t> fénygörbéje fedéssel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xVal>
            <c:numRef>
              <c:f>Tranzit185!$A$2:$A$16</c:f>
              <c:numCache>
                <c:formatCode>General</c:formatCode>
                <c:ptCount val="15"/>
                <c:pt idx="0">
                  <c:v>2961.3399003099998</c:v>
                </c:pt>
                <c:pt idx="1">
                  <c:v>2961.3603317299999</c:v>
                </c:pt>
                <c:pt idx="2">
                  <c:v>2961.3807633500001</c:v>
                </c:pt>
                <c:pt idx="3">
                  <c:v>2961.4011948699999</c:v>
                </c:pt>
                <c:pt idx="4">
                  <c:v>2961.4216262800001</c:v>
                </c:pt>
                <c:pt idx="5">
                  <c:v>2961.4420578999998</c:v>
                </c:pt>
                <c:pt idx="6">
                  <c:v>2961.4624894200001</c:v>
                </c:pt>
                <c:pt idx="7">
                  <c:v>2961.48292094</c:v>
                </c:pt>
                <c:pt idx="8">
                  <c:v>2961.5237839699998</c:v>
                </c:pt>
                <c:pt idx="9">
                  <c:v>2961.54421559</c:v>
                </c:pt>
                <c:pt idx="10">
                  <c:v>2961.56464701</c:v>
                </c:pt>
                <c:pt idx="11">
                  <c:v>2961.58507852</c:v>
                </c:pt>
                <c:pt idx="12">
                  <c:v>2961.6055101400002</c:v>
                </c:pt>
                <c:pt idx="13">
                  <c:v>2961.6259415599998</c:v>
                </c:pt>
                <c:pt idx="14">
                  <c:v>2961.6463730800001</c:v>
                </c:pt>
              </c:numCache>
            </c:numRef>
          </c:xVal>
          <c:yVal>
            <c:numRef>
              <c:f>Tranzit185!$B$2:$B$16</c:f>
              <c:numCache>
                <c:formatCode>General</c:formatCode>
                <c:ptCount val="15"/>
                <c:pt idx="0">
                  <c:v>720670.23138999997</c:v>
                </c:pt>
                <c:pt idx="1">
                  <c:v>720747.48088000005</c:v>
                </c:pt>
                <c:pt idx="2">
                  <c:v>720844.44727</c:v>
                </c:pt>
                <c:pt idx="3">
                  <c:v>720912.30475999997</c:v>
                </c:pt>
                <c:pt idx="4">
                  <c:v>720997.21518000006</c:v>
                </c:pt>
                <c:pt idx="5">
                  <c:v>721093.80058000004</c:v>
                </c:pt>
                <c:pt idx="6">
                  <c:v>721267.54059999995</c:v>
                </c:pt>
                <c:pt idx="7">
                  <c:v>721365.87881000002</c:v>
                </c:pt>
                <c:pt idx="8">
                  <c:v>721030.16358000005</c:v>
                </c:pt>
                <c:pt idx="9">
                  <c:v>721212.17654999997</c:v>
                </c:pt>
                <c:pt idx="10">
                  <c:v>721544.51943999995</c:v>
                </c:pt>
                <c:pt idx="11">
                  <c:v>721644.40910000005</c:v>
                </c:pt>
                <c:pt idx="12">
                  <c:v>721766.61517</c:v>
                </c:pt>
                <c:pt idx="13">
                  <c:v>721870.18934000004</c:v>
                </c:pt>
                <c:pt idx="14">
                  <c:v>721941.42568999995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E9D-4E7A-9F3E-B71D6930E7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510384"/>
        <c:axId val="1373513296"/>
      </c:scatterChart>
      <c:valAx>
        <c:axId val="137351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JD-2 457 300 [nap]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3296"/>
        <c:crosses val="autoZero"/>
        <c:crossBetween val="midCat"/>
      </c:valAx>
      <c:valAx>
        <c:axId val="137351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fluxus [e-/s]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0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K2-141b</a:t>
            </a:r>
            <a:r>
              <a:rPr lang="hu-HU" baseline="0"/>
              <a:t> fedés nélküli fénygörbéje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0.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Tranzit185!$C$2:$C$12</c:f>
              <c:numCache>
                <c:formatCode>General</c:formatCode>
                <c:ptCount val="11"/>
                <c:pt idx="0">
                  <c:v>2961.3399003099998</c:v>
                </c:pt>
                <c:pt idx="1">
                  <c:v>2961.3603317299999</c:v>
                </c:pt>
                <c:pt idx="2">
                  <c:v>2961.3807633500001</c:v>
                </c:pt>
                <c:pt idx="3">
                  <c:v>2961.4011948699999</c:v>
                </c:pt>
                <c:pt idx="4">
                  <c:v>2961.4216262800001</c:v>
                </c:pt>
                <c:pt idx="5">
                  <c:v>2961.4420578999998</c:v>
                </c:pt>
                <c:pt idx="6">
                  <c:v>2961.4624894200001</c:v>
                </c:pt>
                <c:pt idx="7">
                  <c:v>2961.48292094</c:v>
                </c:pt>
                <c:pt idx="8">
                  <c:v>2961.6055101400002</c:v>
                </c:pt>
                <c:pt idx="9">
                  <c:v>2961.6259415599998</c:v>
                </c:pt>
                <c:pt idx="10">
                  <c:v>2961.6463730800001</c:v>
                </c:pt>
              </c:numCache>
            </c:numRef>
          </c:xVal>
          <c:yVal>
            <c:numRef>
              <c:f>Tranzit185!$D$2:$D$12</c:f>
              <c:numCache>
                <c:formatCode>General</c:formatCode>
                <c:ptCount val="11"/>
                <c:pt idx="0">
                  <c:v>720670.23138999997</c:v>
                </c:pt>
                <c:pt idx="1">
                  <c:v>720747.48088000005</c:v>
                </c:pt>
                <c:pt idx="2">
                  <c:v>720844.44727</c:v>
                </c:pt>
                <c:pt idx="3">
                  <c:v>720912.30475999997</c:v>
                </c:pt>
                <c:pt idx="4">
                  <c:v>720997.21518000006</c:v>
                </c:pt>
                <c:pt idx="5">
                  <c:v>721093.80058000004</c:v>
                </c:pt>
                <c:pt idx="6">
                  <c:v>721267.54059999995</c:v>
                </c:pt>
                <c:pt idx="7">
                  <c:v>721365.87881000002</c:v>
                </c:pt>
                <c:pt idx="8">
                  <c:v>721766.61517</c:v>
                </c:pt>
                <c:pt idx="9">
                  <c:v>721870.18934000004</c:v>
                </c:pt>
                <c:pt idx="10">
                  <c:v>721941.42568999995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981-402C-8F84-40B56D1B57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510384"/>
        <c:axId val="1373513296"/>
      </c:scatterChart>
      <c:valAx>
        <c:axId val="137351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JD-2 457 300 [nap]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3296"/>
        <c:crosses val="autoZero"/>
        <c:crossBetween val="midCat"/>
      </c:valAx>
      <c:valAx>
        <c:axId val="137351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fluxus [e-/s]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0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K2-141b</a:t>
            </a:r>
            <a:r>
              <a:rPr lang="hu-HU" baseline="0"/>
              <a:t> fénygörbéje fedéssel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3"/>
          <c:spPr>
            <a:ln w="19050" cap="rnd">
              <a:solidFill>
                <a:schemeClr val="dk1">
                  <a:tint val="9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98500"/>
                </a:schemeClr>
              </a:solidFill>
              <a:ln w="9525">
                <a:solidFill>
                  <a:schemeClr val="dk1">
                    <a:tint val="98500"/>
                  </a:schemeClr>
                </a:solidFill>
              </a:ln>
              <a:effectLst/>
            </c:spPr>
          </c:marker>
          <c:xVal>
            <c:numRef>
              <c:f>Tranzit185!$A$2:$A$16</c:f>
              <c:numCache>
                <c:formatCode>General</c:formatCode>
                <c:ptCount val="15"/>
                <c:pt idx="0">
                  <c:v>2961.3399003099998</c:v>
                </c:pt>
                <c:pt idx="1">
                  <c:v>2961.3603317299999</c:v>
                </c:pt>
                <c:pt idx="2">
                  <c:v>2961.3807633500001</c:v>
                </c:pt>
                <c:pt idx="3">
                  <c:v>2961.4011948699999</c:v>
                </c:pt>
                <c:pt idx="4">
                  <c:v>2961.4216262800001</c:v>
                </c:pt>
                <c:pt idx="5">
                  <c:v>2961.4420578999998</c:v>
                </c:pt>
                <c:pt idx="6">
                  <c:v>2961.4624894200001</c:v>
                </c:pt>
                <c:pt idx="7">
                  <c:v>2961.48292094</c:v>
                </c:pt>
                <c:pt idx="8">
                  <c:v>2961.5237839699998</c:v>
                </c:pt>
                <c:pt idx="9">
                  <c:v>2961.54421559</c:v>
                </c:pt>
                <c:pt idx="10">
                  <c:v>2961.56464701</c:v>
                </c:pt>
                <c:pt idx="11">
                  <c:v>2961.58507852</c:v>
                </c:pt>
                <c:pt idx="12">
                  <c:v>2961.6055101400002</c:v>
                </c:pt>
                <c:pt idx="13">
                  <c:v>2961.6259415599998</c:v>
                </c:pt>
                <c:pt idx="14">
                  <c:v>2961.6463730800001</c:v>
                </c:pt>
              </c:numCache>
            </c:numRef>
          </c:xVal>
          <c:yVal>
            <c:numRef>
              <c:f>Tranzit185!$E$2:$E$16</c:f>
              <c:numCache>
                <c:formatCode>0.000000E+00</c:formatCode>
                <c:ptCount val="15"/>
                <c:pt idx="0">
                  <c:v>0.99998415142214458</c:v>
                </c:pt>
                <c:pt idx="1">
                  <c:v>0.99997282702949564</c:v>
                </c:pt>
                <c:pt idx="2">
                  <c:v>0.99998885635897683</c:v>
                </c:pt>
                <c:pt idx="3">
                  <c:v>0.99996450603791986</c:v>
                </c:pt>
                <c:pt idx="4">
                  <c:v>0.99996381313453475</c:v>
                </c:pt>
                <c:pt idx="5">
                  <c:v>0.9999793094966033</c:v>
                </c:pt>
                <c:pt idx="6">
                  <c:v>1.0001017845308104</c:v>
                </c:pt>
                <c:pt idx="7">
                  <c:v>1.0001196916034254</c:v>
                </c:pt>
                <c:pt idx="8">
                  <c:v>0.99941754676504757</c:v>
                </c:pt>
                <c:pt idx="9">
                  <c:v>0.99955149547848166</c:v>
                </c:pt>
                <c:pt idx="10">
                  <c:v>0.99989373612306276</c:v>
                </c:pt>
                <c:pt idx="11">
                  <c:v>0.99991380697578303</c:v>
                </c:pt>
                <c:pt idx="12">
                  <c:v>0.99996479050228815</c:v>
                </c:pt>
                <c:pt idx="13">
                  <c:v>0.99998995278517622</c:v>
                </c:pt>
                <c:pt idx="14">
                  <c:v>0.99997031700653283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06F-4845-AA34-A9516D025C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510384"/>
        <c:axId val="1373513296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spPr>
                  <a:ln w="19050" cap="rnd">
                    <a:solidFill>
                      <a:schemeClr val="dk1">
                        <a:tint val="885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dk1">
                        <a:tint val="88500"/>
                      </a:schemeClr>
                    </a:solidFill>
                    <a:ln w="9525">
                      <a:solidFill>
                        <a:schemeClr val="dk1">
                          <a:tint val="885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Tranzit185!$A$2:$A$16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2961.3399003099998</c:v>
                      </c:pt>
                      <c:pt idx="1">
                        <c:v>2961.3603317299999</c:v>
                      </c:pt>
                      <c:pt idx="2">
                        <c:v>2961.3807633500001</c:v>
                      </c:pt>
                      <c:pt idx="3">
                        <c:v>2961.4011948699999</c:v>
                      </c:pt>
                      <c:pt idx="4">
                        <c:v>2961.4216262800001</c:v>
                      </c:pt>
                      <c:pt idx="5">
                        <c:v>2961.4420578999998</c:v>
                      </c:pt>
                      <c:pt idx="6">
                        <c:v>2961.4624894200001</c:v>
                      </c:pt>
                      <c:pt idx="7">
                        <c:v>2961.48292094</c:v>
                      </c:pt>
                      <c:pt idx="8">
                        <c:v>2961.5237839699998</c:v>
                      </c:pt>
                      <c:pt idx="9">
                        <c:v>2961.54421559</c:v>
                      </c:pt>
                      <c:pt idx="10">
                        <c:v>2961.56464701</c:v>
                      </c:pt>
                      <c:pt idx="11">
                        <c:v>2961.58507852</c:v>
                      </c:pt>
                      <c:pt idx="12">
                        <c:v>2961.6055101400002</c:v>
                      </c:pt>
                      <c:pt idx="13">
                        <c:v>2961.6259415599998</c:v>
                      </c:pt>
                      <c:pt idx="14">
                        <c:v>2961.6463730800001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Tranzit185!$B$2:$B$16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720670.23138999997</c:v>
                      </c:pt>
                      <c:pt idx="1">
                        <c:v>720747.48088000005</c:v>
                      </c:pt>
                      <c:pt idx="2">
                        <c:v>720844.44727</c:v>
                      </c:pt>
                      <c:pt idx="3">
                        <c:v>720912.30475999997</c:v>
                      </c:pt>
                      <c:pt idx="4">
                        <c:v>720997.21518000006</c:v>
                      </c:pt>
                      <c:pt idx="5">
                        <c:v>721093.80058000004</c:v>
                      </c:pt>
                      <c:pt idx="6">
                        <c:v>721267.54059999995</c:v>
                      </c:pt>
                      <c:pt idx="7">
                        <c:v>721365.87881000002</c:v>
                      </c:pt>
                      <c:pt idx="8">
                        <c:v>721030.16358000005</c:v>
                      </c:pt>
                      <c:pt idx="9">
                        <c:v>721212.17654999997</c:v>
                      </c:pt>
                      <c:pt idx="10">
                        <c:v>721544.51943999995</c:v>
                      </c:pt>
                      <c:pt idx="11">
                        <c:v>721644.40910000005</c:v>
                      </c:pt>
                      <c:pt idx="12">
                        <c:v>721766.61517</c:v>
                      </c:pt>
                      <c:pt idx="13">
                        <c:v>721870.18934000004</c:v>
                      </c:pt>
                      <c:pt idx="14">
                        <c:v>721941.42568999995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906F-4845-AA34-A9516D025CF9}"/>
                  </c:ext>
                </c:extLst>
              </c15:ser>
            </c15:filteredScatterSeries>
            <c15:filteredScatterSeries>
              <c15:ser>
                <c:idx val="1"/>
                <c:order val="1"/>
                <c:spPr>
                  <a:ln w="19050" cap="rnd">
                    <a:solidFill>
                      <a:schemeClr val="dk1">
                        <a:tint val="55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dk1">
                        <a:tint val="55000"/>
                      </a:schemeClr>
                    </a:solidFill>
                    <a:ln w="9525">
                      <a:solidFill>
                        <a:schemeClr val="dk1">
                          <a:tint val="55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Tranzit185!$A$2:$A$16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2961.3399003099998</c:v>
                      </c:pt>
                      <c:pt idx="1">
                        <c:v>2961.3603317299999</c:v>
                      </c:pt>
                      <c:pt idx="2">
                        <c:v>2961.3807633500001</c:v>
                      </c:pt>
                      <c:pt idx="3">
                        <c:v>2961.4011948699999</c:v>
                      </c:pt>
                      <c:pt idx="4">
                        <c:v>2961.4216262800001</c:v>
                      </c:pt>
                      <c:pt idx="5">
                        <c:v>2961.4420578999998</c:v>
                      </c:pt>
                      <c:pt idx="6">
                        <c:v>2961.4624894200001</c:v>
                      </c:pt>
                      <c:pt idx="7">
                        <c:v>2961.48292094</c:v>
                      </c:pt>
                      <c:pt idx="8">
                        <c:v>2961.5237839699998</c:v>
                      </c:pt>
                      <c:pt idx="9">
                        <c:v>2961.54421559</c:v>
                      </c:pt>
                      <c:pt idx="10">
                        <c:v>2961.56464701</c:v>
                      </c:pt>
                      <c:pt idx="11">
                        <c:v>2961.58507852</c:v>
                      </c:pt>
                      <c:pt idx="12">
                        <c:v>2961.6055101400002</c:v>
                      </c:pt>
                      <c:pt idx="13">
                        <c:v>2961.6259415599998</c:v>
                      </c:pt>
                      <c:pt idx="14">
                        <c:v>2961.6463730800001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Tranzit185!$C$2:$C$14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2961.3399003099998</c:v>
                      </c:pt>
                      <c:pt idx="1">
                        <c:v>2961.3603317299999</c:v>
                      </c:pt>
                      <c:pt idx="2">
                        <c:v>2961.3807633500001</c:v>
                      </c:pt>
                      <c:pt idx="3">
                        <c:v>2961.4011948699999</c:v>
                      </c:pt>
                      <c:pt idx="4">
                        <c:v>2961.4216262800001</c:v>
                      </c:pt>
                      <c:pt idx="5">
                        <c:v>2961.4420578999998</c:v>
                      </c:pt>
                      <c:pt idx="6">
                        <c:v>2961.4624894200001</c:v>
                      </c:pt>
                      <c:pt idx="7">
                        <c:v>2961.48292094</c:v>
                      </c:pt>
                      <c:pt idx="8">
                        <c:v>2961.6055101400002</c:v>
                      </c:pt>
                      <c:pt idx="9">
                        <c:v>2961.6259415599998</c:v>
                      </c:pt>
                      <c:pt idx="10">
                        <c:v>2961.6463730800001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06F-4845-AA34-A9516D025CF9}"/>
                  </c:ext>
                </c:extLst>
              </c15:ser>
            </c15:filteredScatterSeries>
            <c15:filteredScatterSeries>
              <c15:ser>
                <c:idx val="2"/>
                <c:order val="2"/>
                <c:spPr>
                  <a:ln w="19050" cap="rnd">
                    <a:solidFill>
                      <a:schemeClr val="dk1">
                        <a:tint val="75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dk1">
                        <a:tint val="75000"/>
                      </a:schemeClr>
                    </a:solidFill>
                    <a:ln w="9525">
                      <a:solidFill>
                        <a:schemeClr val="dk1">
                          <a:tint val="75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Tranzit185!$A$2:$A$16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2961.3399003099998</c:v>
                      </c:pt>
                      <c:pt idx="1">
                        <c:v>2961.3603317299999</c:v>
                      </c:pt>
                      <c:pt idx="2">
                        <c:v>2961.3807633500001</c:v>
                      </c:pt>
                      <c:pt idx="3">
                        <c:v>2961.4011948699999</c:v>
                      </c:pt>
                      <c:pt idx="4">
                        <c:v>2961.4216262800001</c:v>
                      </c:pt>
                      <c:pt idx="5">
                        <c:v>2961.4420578999998</c:v>
                      </c:pt>
                      <c:pt idx="6">
                        <c:v>2961.4624894200001</c:v>
                      </c:pt>
                      <c:pt idx="7">
                        <c:v>2961.48292094</c:v>
                      </c:pt>
                      <c:pt idx="8">
                        <c:v>2961.5237839699998</c:v>
                      </c:pt>
                      <c:pt idx="9">
                        <c:v>2961.54421559</c:v>
                      </c:pt>
                      <c:pt idx="10">
                        <c:v>2961.56464701</c:v>
                      </c:pt>
                      <c:pt idx="11">
                        <c:v>2961.58507852</c:v>
                      </c:pt>
                      <c:pt idx="12">
                        <c:v>2961.6055101400002</c:v>
                      </c:pt>
                      <c:pt idx="13">
                        <c:v>2961.6259415599998</c:v>
                      </c:pt>
                      <c:pt idx="14">
                        <c:v>2961.6463730800001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Tranzit185!$D$2:$D$14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720670.23138999997</c:v>
                      </c:pt>
                      <c:pt idx="1">
                        <c:v>720747.48088000005</c:v>
                      </c:pt>
                      <c:pt idx="2">
                        <c:v>720844.44727</c:v>
                      </c:pt>
                      <c:pt idx="3">
                        <c:v>720912.30475999997</c:v>
                      </c:pt>
                      <c:pt idx="4">
                        <c:v>720997.21518000006</c:v>
                      </c:pt>
                      <c:pt idx="5">
                        <c:v>721093.80058000004</c:v>
                      </c:pt>
                      <c:pt idx="6">
                        <c:v>721267.54059999995</c:v>
                      </c:pt>
                      <c:pt idx="7">
                        <c:v>721365.87881000002</c:v>
                      </c:pt>
                      <c:pt idx="8">
                        <c:v>721766.61517</c:v>
                      </c:pt>
                      <c:pt idx="9">
                        <c:v>721870.18934000004</c:v>
                      </c:pt>
                      <c:pt idx="10">
                        <c:v>721941.42568999995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06F-4845-AA34-A9516D025CF9}"/>
                  </c:ext>
                </c:extLst>
              </c15:ser>
            </c15:filteredScatterSeries>
          </c:ext>
        </c:extLst>
      </c:scatterChart>
      <c:valAx>
        <c:axId val="137351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JD-2 457 300 [nap]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3296"/>
        <c:crosses val="autoZero"/>
        <c:crossBetween val="midCat"/>
      </c:valAx>
      <c:valAx>
        <c:axId val="1373513296"/>
        <c:scaling>
          <c:orientation val="minMax"/>
          <c:min val="0.9992999999999999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relatív fluxus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#,##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73510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16</xdr:col>
      <xdr:colOff>514350</xdr:colOff>
      <xdr:row>19</xdr:row>
      <xdr:rowOff>171450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B9AB0D06-4DB9-42F2-9424-4173E02AD07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17</xdr:col>
      <xdr:colOff>0</xdr:colOff>
      <xdr:row>1</xdr:row>
      <xdr:rowOff>0</xdr:rowOff>
    </xdr:from>
    <xdr:to>
      <xdr:col>26</xdr:col>
      <xdr:colOff>514350</xdr:colOff>
      <xdr:row>19</xdr:row>
      <xdr:rowOff>171450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78A1DFD7-AAC7-4A84-BEE0-AC353CF3237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0</xdr:colOff>
      <xdr:row>21</xdr:row>
      <xdr:rowOff>0</xdr:rowOff>
    </xdr:from>
    <xdr:to>
      <xdr:col>16</xdr:col>
      <xdr:colOff>514350</xdr:colOff>
      <xdr:row>39</xdr:row>
      <xdr:rowOff>171450</xdr:rowOff>
    </xdr:to>
    <xdr:graphicFrame macro="">
      <xdr:nvGraphicFramePr>
        <xdr:cNvPr id="11" name="Diagram 10">
          <a:extLst>
            <a:ext uri="{FF2B5EF4-FFF2-40B4-BE49-F238E27FC236}">
              <a16:creationId xmlns:a16="http://schemas.microsoft.com/office/drawing/2014/main" id="{A02F5226-7719-41FF-861A-A5A042D3B65C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16</xdr:col>
      <xdr:colOff>514350</xdr:colOff>
      <xdr:row>19</xdr:row>
      <xdr:rowOff>171450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B01BA140-2B03-49C8-9BF6-CC12CED3010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17</xdr:col>
      <xdr:colOff>0</xdr:colOff>
      <xdr:row>1</xdr:row>
      <xdr:rowOff>0</xdr:rowOff>
    </xdr:from>
    <xdr:to>
      <xdr:col>26</xdr:col>
      <xdr:colOff>514350</xdr:colOff>
      <xdr:row>19</xdr:row>
      <xdr:rowOff>171450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9A52CD18-36BC-4506-B282-8440112E122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0</xdr:colOff>
      <xdr:row>21</xdr:row>
      <xdr:rowOff>0</xdr:rowOff>
    </xdr:from>
    <xdr:to>
      <xdr:col>16</xdr:col>
      <xdr:colOff>514350</xdr:colOff>
      <xdr:row>39</xdr:row>
      <xdr:rowOff>171450</xdr:rowOff>
    </xdr:to>
    <xdr:graphicFrame macro="">
      <xdr:nvGraphicFramePr>
        <xdr:cNvPr id="11" name="Diagram 10">
          <a:extLst>
            <a:ext uri="{FF2B5EF4-FFF2-40B4-BE49-F238E27FC236}">
              <a16:creationId xmlns:a16="http://schemas.microsoft.com/office/drawing/2014/main" id="{A9762C09-CEE5-49FC-920C-53F9E895C0B9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16</xdr:col>
      <xdr:colOff>514350</xdr:colOff>
      <xdr:row>19</xdr:row>
      <xdr:rowOff>171450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1A4438AD-DBC6-4AE7-A735-A767D467655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17</xdr:col>
      <xdr:colOff>0</xdr:colOff>
      <xdr:row>1</xdr:row>
      <xdr:rowOff>0</xdr:rowOff>
    </xdr:from>
    <xdr:to>
      <xdr:col>26</xdr:col>
      <xdr:colOff>514350</xdr:colOff>
      <xdr:row>19</xdr:row>
      <xdr:rowOff>171450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7F066BE5-3740-433C-B3AE-3F2E09B1C70F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0</xdr:colOff>
      <xdr:row>21</xdr:row>
      <xdr:rowOff>0</xdr:rowOff>
    </xdr:from>
    <xdr:to>
      <xdr:col>16</xdr:col>
      <xdr:colOff>514350</xdr:colOff>
      <xdr:row>39</xdr:row>
      <xdr:rowOff>171450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AA75646C-14F9-46F6-8732-080972757D3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16</xdr:col>
      <xdr:colOff>514350</xdr:colOff>
      <xdr:row>19</xdr:row>
      <xdr:rowOff>171450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EE6F018C-F49A-41A9-BCB0-BB678CB58B7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17</xdr:col>
      <xdr:colOff>0</xdr:colOff>
      <xdr:row>1</xdr:row>
      <xdr:rowOff>0</xdr:rowOff>
    </xdr:from>
    <xdr:to>
      <xdr:col>26</xdr:col>
      <xdr:colOff>514350</xdr:colOff>
      <xdr:row>19</xdr:row>
      <xdr:rowOff>171450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83E0147B-AA2D-42F4-A690-8E336D93FD1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0</xdr:colOff>
      <xdr:row>21</xdr:row>
      <xdr:rowOff>0</xdr:rowOff>
    </xdr:from>
    <xdr:to>
      <xdr:col>16</xdr:col>
      <xdr:colOff>514350</xdr:colOff>
      <xdr:row>39</xdr:row>
      <xdr:rowOff>171450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9CEA5E1B-FD59-4DD6-87EB-0F694FA9A048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609598</xdr:colOff>
      <xdr:row>0</xdr:row>
      <xdr:rowOff>190498</xdr:rowOff>
    </xdr:from>
    <xdr:to>
      <xdr:col>14</xdr:col>
      <xdr:colOff>514798</xdr:colOff>
      <xdr:row>19</xdr:row>
      <xdr:rowOff>170998</xdr:rowOff>
    </xdr:to>
    <xdr:graphicFrame macro="">
      <xdr:nvGraphicFramePr>
        <xdr:cNvPr id="10" name="Diagram 9">
          <a:extLst>
            <a:ext uri="{FF2B5EF4-FFF2-40B4-BE49-F238E27FC236}">
              <a16:creationId xmlns:a16="http://schemas.microsoft.com/office/drawing/2014/main" id="{036CAB85-23F6-44E2-8EA2-EA53575F0FB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609599</xdr:colOff>
      <xdr:row>20</xdr:row>
      <xdr:rowOff>190499</xdr:rowOff>
    </xdr:from>
    <xdr:to>
      <xdr:col>14</xdr:col>
      <xdr:colOff>514799</xdr:colOff>
      <xdr:row>39</xdr:row>
      <xdr:rowOff>170999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4DA07EF8-07E4-4B93-834C-AFA9B292E9B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18BFE-BA4F-4BA2-98BA-972FC4AC24E7}">
  <dimension ref="A1:F18"/>
  <sheetViews>
    <sheetView tabSelected="1" workbookViewId="0"/>
  </sheetViews>
  <sheetFormatPr defaultRowHeight="15" x14ac:dyDescent="0.25"/>
  <cols>
    <col min="1" max="2" width="12" bestFit="1" customWidth="1"/>
    <col min="3" max="3" width="13.42578125" bestFit="1" customWidth="1"/>
    <col min="4" max="4" width="14.85546875" bestFit="1" customWidth="1"/>
    <col min="5" max="5" width="12.5703125" bestFit="1" customWidth="1"/>
    <col min="6" max="6" width="9.28515625" bestFit="1" customWidth="1"/>
  </cols>
  <sheetData>
    <row r="1" spans="1:6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6</v>
      </c>
      <c r="F1" s="4" t="s">
        <v>13</v>
      </c>
    </row>
    <row r="2" spans="1:6" x14ac:dyDescent="0.25">
      <c r="A2" s="5">
        <v>2909.5250328799998</v>
      </c>
      <c r="B2" s="5">
        <v>724588.05556000001</v>
      </c>
      <c r="C2" s="5">
        <v>2909.5250328799998</v>
      </c>
      <c r="D2" s="5">
        <v>724588.05556000001</v>
      </c>
      <c r="E2" s="6">
        <f>B2/($C$18*A2+$D$18)</f>
        <v>0.99996709596138067</v>
      </c>
      <c r="F2" s="7">
        <f>(A2-Eredmények!$C$11)/Eredmények!$C$7-INT((A2-Eredmények!$C$11)/Eredmények!$C$7)</f>
        <v>0.95330168206458055</v>
      </c>
    </row>
    <row r="3" spans="1:6" x14ac:dyDescent="0.25">
      <c r="A3" s="5">
        <v>2909.5454650800002</v>
      </c>
      <c r="B3" s="5">
        <v>724574.79724999995</v>
      </c>
      <c r="C3" s="5">
        <v>2909.5454650800002</v>
      </c>
      <c r="D3" s="5">
        <v>724574.79724999995</v>
      </c>
      <c r="E3" s="6">
        <f t="shared" ref="E3:E15" si="0">B3/($C$18*A3+$D$18)</f>
        <v>0.99999250577414134</v>
      </c>
      <c r="F3" s="7">
        <f>(A3-Eredmények!$C$11)/Eredmények!$C$7-INT((A3-Eredmények!$C$11)/Eredmények!$C$7)</f>
        <v>2.61948089617694E-2</v>
      </c>
    </row>
    <row r="4" spans="1:6" x14ac:dyDescent="0.25">
      <c r="A4" s="5">
        <v>2909.5658971799999</v>
      </c>
      <c r="B4" s="5">
        <v>724566.28744999995</v>
      </c>
      <c r="C4" s="5">
        <v>2909.5658971799999</v>
      </c>
      <c r="D4" s="5">
        <v>724566.28744999995</v>
      </c>
      <c r="E4" s="6">
        <f t="shared" si="0"/>
        <v>1.0000244713442015</v>
      </c>
      <c r="F4" s="7">
        <f>(A4-Eredmények!$C$11)/Eredmények!$C$7-INT((A4-Eredmények!$C$11)/Eredmények!$C$7)</f>
        <v>9.9087579100107348E-2</v>
      </c>
    </row>
    <row r="5" spans="1:6" x14ac:dyDescent="0.25">
      <c r="A5" s="5">
        <v>2909.58632949</v>
      </c>
      <c r="B5" s="5">
        <v>724503.00173000002</v>
      </c>
      <c r="C5" s="5">
        <v>2909.58632949</v>
      </c>
      <c r="D5" s="5">
        <v>724503.00173000002</v>
      </c>
      <c r="E5" s="6">
        <f t="shared" si="0"/>
        <v>0.99998083678567351</v>
      </c>
      <c r="F5" s="7">
        <f>(A5-Eredmények!$C$11)/Eredmények!$C$7-INT((A5-Eredmények!$C$11)/Eredmények!$C$7)</f>
        <v>0.17198109842813869</v>
      </c>
    </row>
    <row r="6" spans="1:6" x14ac:dyDescent="0.25">
      <c r="A6" s="5">
        <v>2909.6067615900001</v>
      </c>
      <c r="B6" s="5">
        <v>724507.86685999995</v>
      </c>
      <c r="C6" s="5">
        <v>2909.6067615900001</v>
      </c>
      <c r="D6" s="5">
        <v>724507.86685999995</v>
      </c>
      <c r="E6" s="6">
        <f t="shared" si="0"/>
        <v>1.0000312659280846</v>
      </c>
      <c r="F6" s="7">
        <f>(A6-Eredmények!$C$11)/Eredmények!$C$7-INT((A6-Eredmények!$C$11)/Eredmények!$C$7)</f>
        <v>0.24487386856809901</v>
      </c>
    </row>
    <row r="7" spans="1:6" x14ac:dyDescent="0.25">
      <c r="A7" s="5">
        <v>2909.6271937900001</v>
      </c>
      <c r="B7" s="5">
        <v>724465.68</v>
      </c>
      <c r="C7" s="5">
        <v>2909.6271937900001</v>
      </c>
      <c r="D7" s="5">
        <v>724465.68</v>
      </c>
      <c r="E7" s="6">
        <f t="shared" si="0"/>
        <v>1.000016751443533</v>
      </c>
      <c r="F7" s="7">
        <f>(A7-Eredmények!$C$11)/Eredmények!$C$7-INT((A7-Eredmények!$C$11)/Eredmények!$C$7)</f>
        <v>0.31776699546366549</v>
      </c>
    </row>
    <row r="8" spans="1:6" x14ac:dyDescent="0.25">
      <c r="A8" s="8">
        <v>2909.6476260899999</v>
      </c>
      <c r="B8" s="8">
        <v>724325.52287999995</v>
      </c>
      <c r="C8" s="5">
        <v>2909.7497869899998</v>
      </c>
      <c r="D8" s="5">
        <v>724257.48504000006</v>
      </c>
      <c r="E8" s="6">
        <f t="shared" si="0"/>
        <v>0.99986699666880963</v>
      </c>
      <c r="F8" s="7">
        <f>(A8-Eredmények!$C$11)/Eredmények!$C$7-INT((A8-Eredmények!$C$11)/Eredmények!$C$7)</f>
        <v>0.39066047911483837</v>
      </c>
    </row>
    <row r="9" spans="1:6" x14ac:dyDescent="0.25">
      <c r="A9" s="8">
        <v>2909.66805819</v>
      </c>
      <c r="B9" s="8">
        <v>723956.91067999997</v>
      </c>
      <c r="C9" s="5">
        <v>2909.7702192900001</v>
      </c>
      <c r="D9" s="5">
        <v>724231.52323000005</v>
      </c>
      <c r="E9" s="6">
        <f t="shared" si="0"/>
        <v>0.99940185265386106</v>
      </c>
      <c r="F9" s="7">
        <f>(A9-Eredmények!$C$11)/Eredmények!$C$7-INT((A9-Eredmények!$C$11)/Eredmények!$C$7)</f>
        <v>0.46355324925479868</v>
      </c>
    </row>
    <row r="10" spans="1:6" x14ac:dyDescent="0.25">
      <c r="A10" s="8">
        <v>2909.68849039</v>
      </c>
      <c r="B10" s="8">
        <v>724146.69175999996</v>
      </c>
      <c r="C10" s="5">
        <v>2909.7906513900002</v>
      </c>
      <c r="D10" s="5">
        <v>724227.54029999999</v>
      </c>
      <c r="E10" s="6">
        <f t="shared" si="0"/>
        <v>0.99970754786753202</v>
      </c>
      <c r="F10" s="7">
        <f>(A10-Eredmények!$C$11)/Eredmények!$C$7-INT((A10-Eredmények!$C$11)/Eredmények!$C$7)</f>
        <v>0.53644637615036517</v>
      </c>
    </row>
    <row r="11" spans="1:6" x14ac:dyDescent="0.25">
      <c r="A11" s="8">
        <v>2909.7089227000001</v>
      </c>
      <c r="B11" s="8">
        <v>724211.37682</v>
      </c>
      <c r="C11" s="5">
        <v>2909.8110835900002</v>
      </c>
      <c r="D11" s="5">
        <v>724138.14358000003</v>
      </c>
      <c r="E11" s="6">
        <f t="shared" si="0"/>
        <v>0.99984056346236394</v>
      </c>
      <c r="F11" s="7">
        <f>(A11-Eredmények!$C$11)/Eredmények!$C$7-INT((A11-Eredmények!$C$11)/Eredmények!$C$7)</f>
        <v>0.60933989547839651</v>
      </c>
    </row>
    <row r="12" spans="1:6" x14ac:dyDescent="0.25">
      <c r="A12" s="5">
        <v>2909.7497869899998</v>
      </c>
      <c r="B12" s="5">
        <v>724257.48504000006</v>
      </c>
      <c r="C12" s="5"/>
      <c r="D12" s="5"/>
      <c r="E12" s="6">
        <f t="shared" si="0"/>
        <v>0.99999166806395312</v>
      </c>
      <c r="F12" s="7">
        <f>(A12-Eredmények!$C$11)/Eredmények!$C$7-INT((A12-Eredmények!$C$11)/Eredmények!$C$7)</f>
        <v>0.75512575683706484</v>
      </c>
    </row>
    <row r="13" spans="1:6" x14ac:dyDescent="0.25">
      <c r="A13" s="5">
        <v>2909.7702192900001</v>
      </c>
      <c r="B13" s="5">
        <v>724231.52323000005</v>
      </c>
      <c r="C13" s="5"/>
      <c r="D13" s="5"/>
      <c r="E13" s="6">
        <f t="shared" si="0"/>
        <v>0.9999995507345929</v>
      </c>
      <c r="F13" s="7">
        <f>(A13-Eredmények!$C$11)/Eredmények!$C$7-INT((A13-Eredmények!$C$11)/Eredmények!$C$7)</f>
        <v>0.82801924048985998</v>
      </c>
    </row>
    <row r="14" spans="1:6" x14ac:dyDescent="0.25">
      <c r="A14" s="5">
        <v>2909.7906513900002</v>
      </c>
      <c r="B14" s="5">
        <v>724227.54029999999</v>
      </c>
      <c r="C14" s="5"/>
      <c r="D14" s="5"/>
      <c r="E14" s="6">
        <f t="shared" si="0"/>
        <v>1.0000377828444647</v>
      </c>
      <c r="F14" s="7">
        <f>(A14-Eredmények!$C$11)/Eredmények!$C$7-INT((A14-Eredmények!$C$11)/Eredmények!$C$7)</f>
        <v>0.90091201062982029</v>
      </c>
    </row>
    <row r="15" spans="1:6" x14ac:dyDescent="0.25">
      <c r="A15" s="5">
        <v>2909.8110835900002</v>
      </c>
      <c r="B15" s="5">
        <v>724138.14358000003</v>
      </c>
      <c r="C15" s="5"/>
      <c r="D15" s="5"/>
      <c r="E15" s="6">
        <f t="shared" si="0"/>
        <v>0.9999580711160333</v>
      </c>
      <c r="F15" s="7">
        <f>(A15-Eredmények!$C$11)/Eredmények!$C$7-INT((A15-Eredmények!$C$11)/Eredmények!$C$7)</f>
        <v>0.97380513752538689</v>
      </c>
    </row>
    <row r="17" spans="3:4" x14ac:dyDescent="0.25">
      <c r="C17" s="9" t="s">
        <v>4</v>
      </c>
      <c r="D17" s="9" t="s">
        <v>5</v>
      </c>
    </row>
    <row r="18" spans="3:4" x14ac:dyDescent="0.25">
      <c r="C18" s="6" cm="1">
        <f t="array" ref="C18:D18">LINEST(D2:D11,C2:C11)</f>
        <v>-1550.0435589657593</v>
      </c>
      <c r="D18" s="6">
        <v>5234502.4350831658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95443-436A-4497-8BC7-5A1953450D65}">
  <dimension ref="A1:F19"/>
  <sheetViews>
    <sheetView workbookViewId="0"/>
  </sheetViews>
  <sheetFormatPr defaultRowHeight="15" x14ac:dyDescent="0.25"/>
  <cols>
    <col min="1" max="2" width="12" bestFit="1" customWidth="1"/>
    <col min="3" max="3" width="13.42578125" bestFit="1" customWidth="1"/>
    <col min="4" max="4" width="14.85546875" bestFit="1" customWidth="1"/>
    <col min="5" max="5" width="12.5703125" bestFit="1" customWidth="1"/>
    <col min="6" max="6" width="9.28515625" bestFit="1" customWidth="1"/>
  </cols>
  <sheetData>
    <row r="1" spans="1:6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6</v>
      </c>
      <c r="F1" s="4" t="s">
        <v>13</v>
      </c>
    </row>
    <row r="2" spans="1:6" x14ac:dyDescent="0.25">
      <c r="A2" s="5">
        <v>2945.9754032400001</v>
      </c>
      <c r="B2" s="5">
        <v>722071.72871000005</v>
      </c>
      <c r="C2" s="5">
        <v>2945.9754032400001</v>
      </c>
      <c r="D2" s="5">
        <v>722071.72871000005</v>
      </c>
      <c r="E2" s="6">
        <f>B2/($C$19*A2+$D$19)</f>
        <v>1.0000085426170551</v>
      </c>
      <c r="F2" s="7">
        <f>(A2-Eredmények!$C$11)/Eredmények!$C$7-INT((A2-Eredmények!$C$11)/Eredmények!$C$7)</f>
        <v>0.99223395794271596</v>
      </c>
    </row>
    <row r="3" spans="1:6" x14ac:dyDescent="0.25">
      <c r="A3" s="5">
        <v>2945.9958346899998</v>
      </c>
      <c r="B3" s="5">
        <v>722051.71051</v>
      </c>
      <c r="C3" s="5">
        <v>2945.9958346899998</v>
      </c>
      <c r="D3" s="5">
        <v>722051.71051</v>
      </c>
      <c r="E3" s="6">
        <f t="shared" ref="E3:E16" si="0">B3/($C$19*A3+$D$19)</f>
        <v>0.99999477167713713</v>
      </c>
      <c r="F3" s="7">
        <f>(A3-Eredmények!$C$11)/Eredmények!$C$7-INT((A3-Eredmények!$C$11)/Eredmények!$C$7)</f>
        <v>6.5124409166372743E-2</v>
      </c>
    </row>
    <row r="4" spans="1:6" x14ac:dyDescent="0.25">
      <c r="A4" s="5">
        <v>2946.0162662399998</v>
      </c>
      <c r="B4" s="5">
        <v>722045.45907999994</v>
      </c>
      <c r="C4" s="5">
        <v>2946.0162662399998</v>
      </c>
      <c r="D4" s="5">
        <v>722045.45907999994</v>
      </c>
      <c r="E4" s="6">
        <f t="shared" si="0"/>
        <v>1.0000000667704974</v>
      </c>
      <c r="F4" s="7">
        <f>(A4-Eredmények!$C$11)/Eredmények!$C$7-INT((A4-Eredmények!$C$11)/Eredmények!$C$7)</f>
        <v>0.13801521714725595</v>
      </c>
    </row>
    <row r="5" spans="1:6" x14ac:dyDescent="0.25">
      <c r="A5" s="8">
        <v>2946.0366978900001</v>
      </c>
      <c r="B5" s="8">
        <v>721977.86739999999</v>
      </c>
      <c r="C5" s="5">
        <v>2946.15928721</v>
      </c>
      <c r="D5" s="5">
        <v>721969.28589000006</v>
      </c>
      <c r="E5" s="6">
        <f t="shared" si="0"/>
        <v>0.99992040744274546</v>
      </c>
      <c r="F5" s="7">
        <f>(A5-Eredmények!$C$11)/Eredmények!$C$7-INT((A5-Eredmények!$C$11)/Eredmények!$C$7)</f>
        <v>0.21090638188536559</v>
      </c>
    </row>
    <row r="6" spans="1:6" x14ac:dyDescent="0.25">
      <c r="A6" s="8">
        <v>2946.0571293500002</v>
      </c>
      <c r="B6" s="8">
        <v>721938.75375000003</v>
      </c>
      <c r="C6" s="5">
        <v>2946.17971876</v>
      </c>
      <c r="D6" s="5">
        <v>721962.64550999994</v>
      </c>
      <c r="E6" s="6">
        <f t="shared" si="0"/>
        <v>0.99988018763704911</v>
      </c>
      <c r="F6" s="7">
        <f>(A6-Eredmények!$C$11)/Eredmények!$C$7-INT((A6-Eredmények!$C$11)/Eredmények!$C$7)</f>
        <v>0.2837968687858563</v>
      </c>
    </row>
    <row r="7" spans="1:6" x14ac:dyDescent="0.25">
      <c r="A7" s="8">
        <v>2946.0775610000001</v>
      </c>
      <c r="B7" s="8">
        <v>721935.16266999999</v>
      </c>
      <c r="C7" s="5">
        <v>2946.2001504099999</v>
      </c>
      <c r="D7" s="5">
        <v>721956.56573999999</v>
      </c>
      <c r="E7" s="6">
        <f t="shared" si="0"/>
        <v>0.9998891660392728</v>
      </c>
      <c r="F7" s="7">
        <f>(A7-Eredmények!$C$11)/Eredmények!$C$7-INT((A7-Eredmények!$C$11)/Eredmények!$C$7)</f>
        <v>0.3566880335223459</v>
      </c>
    </row>
    <row r="8" spans="1:6" x14ac:dyDescent="0.25">
      <c r="A8" s="8">
        <v>2946.0979925500001</v>
      </c>
      <c r="B8" s="8">
        <v>721692.45554</v>
      </c>
      <c r="C8" s="5">
        <v>2946.22058186</v>
      </c>
      <c r="D8" s="5">
        <v>721956.97424000001</v>
      </c>
      <c r="E8" s="6">
        <f t="shared" si="0"/>
        <v>0.99956696130370326</v>
      </c>
      <c r="F8" s="7">
        <f>(A8-Eredmények!$C$11)/Eredmények!$C$7-INT((A8-Eredmények!$C$11)/Eredmények!$C$7)</f>
        <v>0.42957884150322911</v>
      </c>
    </row>
    <row r="9" spans="1:6" x14ac:dyDescent="0.25">
      <c r="A9" s="8">
        <v>2946.1184241000001</v>
      </c>
      <c r="B9" s="8">
        <v>721529.40474000003</v>
      </c>
      <c r="C9" s="5">
        <v>2946.2410134100001</v>
      </c>
      <c r="D9" s="5">
        <v>721914.53751000005</v>
      </c>
      <c r="E9" s="6">
        <f t="shared" si="0"/>
        <v>0.99935507566126314</v>
      </c>
      <c r="F9" s="7">
        <f>(A9-Eredmények!$C$11)/Eredmények!$C$7-INT((A9-Eredmények!$C$11)/Eredmények!$C$7)</f>
        <v>0.50246964948411232</v>
      </c>
    </row>
    <row r="10" spans="1:6" x14ac:dyDescent="0.25">
      <c r="A10" s="8">
        <v>2946.13885566</v>
      </c>
      <c r="B10" s="8">
        <v>721924.64728999999</v>
      </c>
      <c r="C10" s="5">
        <v>2946.28187652</v>
      </c>
      <c r="D10" s="5">
        <v>721925.67723999999</v>
      </c>
      <c r="E10" s="6">
        <f t="shared" si="0"/>
        <v>0.99991645970560428</v>
      </c>
      <c r="F10" s="7">
        <f>(A10-Eredmények!$C$11)/Eredmények!$C$7-INT((A10-Eredmények!$C$11)/Eredmények!$C$7)</f>
        <v>0.57536049314023785</v>
      </c>
    </row>
    <row r="11" spans="1:6" x14ac:dyDescent="0.25">
      <c r="A11" s="5">
        <v>2946.15928721</v>
      </c>
      <c r="B11" s="5">
        <v>721969.28589000006</v>
      </c>
      <c r="C11" s="5"/>
      <c r="D11" s="5"/>
      <c r="E11" s="6">
        <f t="shared" si="0"/>
        <v>0.99999224148118138</v>
      </c>
      <c r="F11" s="7">
        <f>(A11-Eredmények!$C$11)/Eredmények!$C$7-INT((A11-Eredmények!$C$11)/Eredmények!$C$7)</f>
        <v>0.64825130112112106</v>
      </c>
    </row>
    <row r="12" spans="1:6" x14ac:dyDescent="0.25">
      <c r="A12" s="5">
        <v>2946.17971876</v>
      </c>
      <c r="B12" s="5">
        <v>721962.64550999994</v>
      </c>
      <c r="C12" s="5"/>
      <c r="D12" s="5"/>
      <c r="E12" s="6">
        <f t="shared" si="0"/>
        <v>0.99999699839219691</v>
      </c>
      <c r="F12" s="7">
        <f>(A12-Eredmények!$C$11)/Eredmények!$C$7-INT((A12-Eredmények!$C$11)/Eredmények!$C$7)</f>
        <v>0.72114210910200427</v>
      </c>
    </row>
    <row r="13" spans="1:6" x14ac:dyDescent="0.25">
      <c r="A13" s="5">
        <v>2946.2001504099999</v>
      </c>
      <c r="B13" s="5">
        <v>721956.56573999999</v>
      </c>
      <c r="C13" s="5"/>
      <c r="D13" s="5"/>
      <c r="E13" s="6">
        <f t="shared" si="0"/>
        <v>1.0000025320211012</v>
      </c>
      <c r="F13" s="7">
        <f>(A13-Eredmények!$C$11)/Eredmények!$C$7-INT((A13-Eredmények!$C$11)/Eredmények!$C$7)</f>
        <v>0.79403327383849387</v>
      </c>
    </row>
    <row r="14" spans="1:6" x14ac:dyDescent="0.25">
      <c r="A14" s="5">
        <v>2946.22058186</v>
      </c>
      <c r="B14" s="5">
        <v>721956.97424000001</v>
      </c>
      <c r="C14" s="5"/>
      <c r="D14" s="5"/>
      <c r="E14" s="6">
        <f t="shared" si="0"/>
        <v>1.0000170528802086</v>
      </c>
      <c r="F14" s="7">
        <f>(A14-Eredmények!$C$11)/Eredmények!$C$7-INT((A14-Eredmények!$C$11)/Eredmények!$C$7)</f>
        <v>0.86692372506377069</v>
      </c>
    </row>
    <row r="15" spans="1:6" x14ac:dyDescent="0.25">
      <c r="A15" s="5">
        <v>2946.2410134100001</v>
      </c>
      <c r="B15" s="5">
        <v>721914.53751000005</v>
      </c>
      <c r="C15" s="5"/>
      <c r="D15" s="5"/>
      <c r="E15" s="6">
        <f t="shared" si="0"/>
        <v>0.99997222641228667</v>
      </c>
      <c r="F15" s="7">
        <f>(A15-Eredmények!$C$11)/Eredmények!$C$7-INT((A15-Eredmények!$C$11)/Eredmények!$C$7)</f>
        <v>0.9398145330446539</v>
      </c>
    </row>
    <row r="16" spans="1:6" x14ac:dyDescent="0.25">
      <c r="A16" s="5">
        <v>2946.28187652</v>
      </c>
      <c r="B16" s="5">
        <v>721925.67723999999</v>
      </c>
      <c r="C16" s="5"/>
      <c r="D16" s="5"/>
      <c r="E16" s="6">
        <f t="shared" si="0"/>
        <v>1.0000155677484619</v>
      </c>
      <c r="F16" s="7">
        <f>(A16-Eredmények!$C$11)/Eredmények!$C$7-INT((A16-Eredmények!$C$11)/Eredmények!$C$7)</f>
        <v>8.5596184681634213E-2</v>
      </c>
    </row>
    <row r="18" spans="3:4" x14ac:dyDescent="0.25">
      <c r="C18" s="4" t="s">
        <v>4</v>
      </c>
      <c r="D18" s="4" t="s">
        <v>5</v>
      </c>
    </row>
    <row r="19" spans="3:4" x14ac:dyDescent="0.25">
      <c r="C19" s="6" cm="1">
        <f t="array" ref="C19:D19">LINEST(D2:D10,C2:C10)</f>
        <v>-493.09917922098714</v>
      </c>
      <c r="D19" s="6">
        <v>2174723.6137232897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5047A-76E4-410A-9773-26DF0C8A263C}">
  <dimension ref="A1:F19"/>
  <sheetViews>
    <sheetView workbookViewId="0"/>
  </sheetViews>
  <sheetFormatPr defaultRowHeight="15" x14ac:dyDescent="0.25"/>
  <cols>
    <col min="1" max="2" width="12" bestFit="1" customWidth="1"/>
    <col min="3" max="3" width="12.5703125" bestFit="1" customWidth="1"/>
    <col min="4" max="4" width="14.85546875" bestFit="1" customWidth="1"/>
    <col min="5" max="5" width="12.5703125" bestFit="1" customWidth="1"/>
    <col min="6" max="6" width="9.28515625" bestFit="1" customWidth="1"/>
  </cols>
  <sheetData>
    <row r="1" spans="1:6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6</v>
      </c>
      <c r="F1" s="4" t="s">
        <v>13</v>
      </c>
    </row>
    <row r="2" spans="1:6" x14ac:dyDescent="0.25">
      <c r="A2" s="5">
        <v>2961.3399003099998</v>
      </c>
      <c r="B2" s="5">
        <v>720670.23138999997</v>
      </c>
      <c r="C2" s="5">
        <v>2961.3399003099998</v>
      </c>
      <c r="D2" s="5">
        <v>720670.23138999997</v>
      </c>
      <c r="E2" s="6">
        <f>B2/($C$19*A2+$D$19)</f>
        <v>0.99998415142214458</v>
      </c>
      <c r="F2" s="7">
        <f>(A2-Eredmények!$C$11)/Eredmények!$C$7-INT((A2-Eredmények!$C$11)/Eredmények!$C$7)</f>
        <v>0.80601977700695215</v>
      </c>
    </row>
    <row r="3" spans="1:6" x14ac:dyDescent="0.25">
      <c r="A3" s="5">
        <v>2961.3603317299999</v>
      </c>
      <c r="B3" s="5">
        <v>720747.48088000005</v>
      </c>
      <c r="C3" s="5">
        <v>2961.3603317299999</v>
      </c>
      <c r="D3" s="5">
        <v>720747.48088000005</v>
      </c>
      <c r="E3" s="6">
        <f t="shared" ref="E3:E16" si="0">B3/($C$19*A3+$D$19)</f>
        <v>0.99997282702949564</v>
      </c>
      <c r="F3" s="7">
        <f>(A3-Eredmények!$C$11)/Eredmények!$C$7-INT((A3-Eredmények!$C$11)/Eredmények!$C$7)</f>
        <v>0.87891012120491041</v>
      </c>
    </row>
    <row r="4" spans="1:6" x14ac:dyDescent="0.25">
      <c r="A4" s="5">
        <v>2961.3807633500001</v>
      </c>
      <c r="B4" s="5">
        <v>720844.44727</v>
      </c>
      <c r="C4" s="5">
        <v>2961.3807633500001</v>
      </c>
      <c r="D4" s="5">
        <v>720844.44727</v>
      </c>
      <c r="E4" s="6">
        <f t="shared" si="0"/>
        <v>0.99998885635897683</v>
      </c>
      <c r="F4" s="7">
        <f>(A4-Eredmények!$C$11)/Eredmények!$C$7-INT((A4-Eredmények!$C$11)/Eredmények!$C$7)</f>
        <v>0.95180117891567306</v>
      </c>
    </row>
    <row r="5" spans="1:6" x14ac:dyDescent="0.25">
      <c r="A5" s="5">
        <v>2961.4011948699999</v>
      </c>
      <c r="B5" s="5">
        <v>720912.30475999997</v>
      </c>
      <c r="C5" s="5">
        <v>2961.4011948699999</v>
      </c>
      <c r="D5" s="5">
        <v>720912.30475999997</v>
      </c>
      <c r="E5" s="6">
        <f t="shared" si="0"/>
        <v>0.99996450603791986</v>
      </c>
      <c r="F5" s="7">
        <f>(A5-Eredmények!$C$11)/Eredmények!$C$7-INT((A5-Eredmények!$C$11)/Eredmények!$C$7)</f>
        <v>2.4691879869237709E-2</v>
      </c>
    </row>
    <row r="6" spans="1:6" x14ac:dyDescent="0.25">
      <c r="A6" s="5">
        <v>2961.4216262800001</v>
      </c>
      <c r="B6" s="5">
        <v>720997.21518000006</v>
      </c>
      <c r="C6" s="5">
        <v>2961.4216262800001</v>
      </c>
      <c r="D6" s="5">
        <v>720997.21518000006</v>
      </c>
      <c r="E6" s="6">
        <f t="shared" si="0"/>
        <v>0.99996381313453475</v>
      </c>
      <c r="F6" s="7">
        <f>(A6-Eredmények!$C$11)/Eredmények!$C$7-INT((A6-Eredmények!$C$11)/Eredmények!$C$7)</f>
        <v>9.758218839195365E-2</v>
      </c>
    </row>
    <row r="7" spans="1:6" x14ac:dyDescent="0.25">
      <c r="A7" s="5">
        <v>2961.4420578999998</v>
      </c>
      <c r="B7" s="5">
        <v>721093.80058000004</v>
      </c>
      <c r="C7" s="5">
        <v>2961.4420578999998</v>
      </c>
      <c r="D7" s="5">
        <v>721093.80058000004</v>
      </c>
      <c r="E7" s="6">
        <f t="shared" si="0"/>
        <v>0.9999793094966033</v>
      </c>
      <c r="F7" s="7">
        <f>(A7-Eredmények!$C$11)/Eredmények!$C$7-INT((A7-Eredmények!$C$11)/Eredmények!$C$7)</f>
        <v>0.17047324610109627</v>
      </c>
    </row>
    <row r="8" spans="1:6" x14ac:dyDescent="0.25">
      <c r="A8" s="5">
        <v>2961.4624894200001</v>
      </c>
      <c r="B8" s="5">
        <v>721267.54059999995</v>
      </c>
      <c r="C8" s="5">
        <v>2961.4624894200001</v>
      </c>
      <c r="D8" s="5">
        <v>721267.54059999995</v>
      </c>
      <c r="E8" s="6">
        <f t="shared" si="0"/>
        <v>1.0001017845308104</v>
      </c>
      <c r="F8" s="7">
        <f>(A8-Eredmények!$C$11)/Eredmények!$C$7-INT((A8-Eredmények!$C$11)/Eredmények!$C$7)</f>
        <v>0.24336394705628095</v>
      </c>
    </row>
    <row r="9" spans="1:6" x14ac:dyDescent="0.25">
      <c r="A9" s="5">
        <v>2961.48292094</v>
      </c>
      <c r="B9" s="5">
        <v>721365.87881000002</v>
      </c>
      <c r="C9" s="5">
        <v>2961.48292094</v>
      </c>
      <c r="D9" s="5">
        <v>721365.87881000002</v>
      </c>
      <c r="E9" s="6">
        <f t="shared" si="0"/>
        <v>1.0001196916034254</v>
      </c>
      <c r="F9" s="7">
        <f>(A9-Eredmények!$C$11)/Eredmények!$C$7-INT((A9-Eredmények!$C$11)/Eredmények!$C$7)</f>
        <v>0.31625464800981717</v>
      </c>
    </row>
    <row r="10" spans="1:6" x14ac:dyDescent="0.25">
      <c r="A10" s="8">
        <v>2961.5237839699998</v>
      </c>
      <c r="B10" s="8">
        <v>721030.16358000005</v>
      </c>
      <c r="C10" s="5">
        <v>2961.6055101400002</v>
      </c>
      <c r="D10" s="5">
        <v>721766.61517</v>
      </c>
      <c r="E10" s="6">
        <f t="shared" si="0"/>
        <v>0.99941754676504757</v>
      </c>
      <c r="F10" s="7">
        <f>(A10-Eredmények!$C$11)/Eredmények!$C$7-INT((A10-Eredmények!$C$11)/Eredmények!$C$7)</f>
        <v>0.46203601424167573</v>
      </c>
    </row>
    <row r="11" spans="1:6" x14ac:dyDescent="0.25">
      <c r="A11" s="8">
        <v>2961.54421559</v>
      </c>
      <c r="B11" s="8">
        <v>721212.17654999997</v>
      </c>
      <c r="C11" s="5">
        <v>2961.6259415599998</v>
      </c>
      <c r="D11" s="5">
        <v>721870.18934000004</v>
      </c>
      <c r="E11" s="6">
        <f t="shared" si="0"/>
        <v>0.99955149547848166</v>
      </c>
      <c r="F11" s="7">
        <f>(A11-Eredmények!$C$11)/Eredmények!$C$7-INT((A11-Eredmények!$C$11)/Eredmények!$C$7)</f>
        <v>0.5349270719524668</v>
      </c>
    </row>
    <row r="12" spans="1:6" x14ac:dyDescent="0.25">
      <c r="A12" s="8">
        <v>2961.56464701</v>
      </c>
      <c r="B12" s="8">
        <v>721544.51943999995</v>
      </c>
      <c r="C12" s="5">
        <v>2961.6463730800001</v>
      </c>
      <c r="D12" s="5">
        <v>721941.42568999995</v>
      </c>
      <c r="E12" s="6">
        <f t="shared" si="0"/>
        <v>0.99989373612306276</v>
      </c>
      <c r="F12" s="7">
        <f>(A12-Eredmények!$C$11)/Eredmények!$C$7-INT((A12-Eredmények!$C$11)/Eredmények!$C$7)</f>
        <v>0.60781741615039664</v>
      </c>
    </row>
    <row r="13" spans="1:6" x14ac:dyDescent="0.25">
      <c r="A13" s="8">
        <v>2961.58507852</v>
      </c>
      <c r="B13" s="8">
        <v>721644.40910000005</v>
      </c>
      <c r="C13" s="5"/>
      <c r="D13" s="5"/>
      <c r="E13" s="6">
        <f t="shared" si="0"/>
        <v>0.99991380697578303</v>
      </c>
      <c r="F13" s="7">
        <f>(A13-Eredmények!$C$11)/Eredmények!$C$7-INT((A13-Eredmények!$C$11)/Eredmények!$C$7)</f>
        <v>0.68070808142871897</v>
      </c>
    </row>
    <row r="14" spans="1:6" x14ac:dyDescent="0.25">
      <c r="A14" s="5">
        <v>2961.6055101400002</v>
      </c>
      <c r="B14" s="5">
        <v>721766.61517</v>
      </c>
      <c r="C14" s="5"/>
      <c r="D14" s="5"/>
      <c r="E14" s="6">
        <f t="shared" si="0"/>
        <v>0.99996479050228815</v>
      </c>
      <c r="F14" s="7">
        <f>(A14-Eredmények!$C$11)/Eredmények!$C$7-INT((A14-Eredmények!$C$11)/Eredmények!$C$7)</f>
        <v>0.75359913913951004</v>
      </c>
    </row>
    <row r="15" spans="1:6" x14ac:dyDescent="0.25">
      <c r="A15" s="5">
        <v>2961.6259415599998</v>
      </c>
      <c r="B15" s="5">
        <v>721870.18934000004</v>
      </c>
      <c r="C15" s="5"/>
      <c r="D15" s="5"/>
      <c r="E15" s="6">
        <f t="shared" si="0"/>
        <v>0.99998995278517622</v>
      </c>
      <c r="F15" s="7">
        <f>(A15-Eredmények!$C$11)/Eredmények!$C$7-INT((A15-Eredmények!$C$11)/Eredmények!$C$7)</f>
        <v>0.82648948333581984</v>
      </c>
    </row>
    <row r="16" spans="1:6" x14ac:dyDescent="0.25">
      <c r="A16" s="5">
        <v>2961.6463730800001</v>
      </c>
      <c r="B16" s="5">
        <v>721941.42568999995</v>
      </c>
      <c r="C16" s="5"/>
      <c r="D16" s="5"/>
      <c r="E16" s="6">
        <f t="shared" si="0"/>
        <v>0.99997031700653283</v>
      </c>
      <c r="F16" s="7">
        <f>(A16-Eredmények!$C$11)/Eredmények!$C$7-INT((A16-Eredmények!$C$11)/Eredmények!$C$7)</f>
        <v>0.89938018429100453</v>
      </c>
    </row>
    <row r="18" spans="3:4" x14ac:dyDescent="0.25">
      <c r="C18" s="4" t="s">
        <v>4</v>
      </c>
      <c r="D18" s="4" t="s">
        <v>5</v>
      </c>
    </row>
    <row r="19" spans="3:4" x14ac:dyDescent="0.25">
      <c r="C19" s="6" cm="1">
        <f t="array" ref="C19:D19">LINEST(D2:D12,C2:C12)</f>
        <v>4180.4775655606563</v>
      </c>
      <c r="D19" s="6">
        <v>-11659133.364076296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84376-F5B0-4518-9981-B8F69F9638F9}">
  <dimension ref="A1:F26"/>
  <sheetViews>
    <sheetView workbookViewId="0"/>
  </sheetViews>
  <sheetFormatPr defaultRowHeight="15" x14ac:dyDescent="0.25"/>
  <cols>
    <col min="1" max="2" width="12" bestFit="1" customWidth="1"/>
    <col min="3" max="3" width="13.42578125" bestFit="1" customWidth="1"/>
    <col min="4" max="4" width="14.85546875" bestFit="1" customWidth="1"/>
    <col min="5" max="5" width="12.5703125" bestFit="1" customWidth="1"/>
    <col min="6" max="6" width="9.28515625" bestFit="1" customWidth="1"/>
  </cols>
  <sheetData>
    <row r="1" spans="1:6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6</v>
      </c>
      <c r="F1" s="4" t="s">
        <v>13</v>
      </c>
    </row>
    <row r="2" spans="1:6" x14ac:dyDescent="0.25">
      <c r="A2" s="5">
        <v>2982.03710748</v>
      </c>
      <c r="B2" s="5">
        <v>721377.71965999994</v>
      </c>
      <c r="C2" s="5">
        <v>2982.03710748</v>
      </c>
      <c r="D2" s="5">
        <v>721377.71965999994</v>
      </c>
      <c r="E2" s="6">
        <f>B2/($C$26*A2+$D$26)</f>
        <v>1.0000205481535467</v>
      </c>
      <c r="F2" s="7">
        <f>(A2-Eredmények!$C$11)/Eredmények!$C$7-INT((A2-Eredmények!$C$11)/Eredmények!$C$7)</f>
        <v>0.64457600833111428</v>
      </c>
    </row>
    <row r="3" spans="1:6" x14ac:dyDescent="0.25">
      <c r="A3" s="5">
        <v>2982.0575390899999</v>
      </c>
      <c r="B3" s="5">
        <v>721345.42747</v>
      </c>
      <c r="C3" s="5">
        <v>2982.0575390899999</v>
      </c>
      <c r="D3" s="5">
        <v>721345.42747</v>
      </c>
      <c r="E3" s="6">
        <f t="shared" ref="E3:E23" si="0">B3/($C$26*A3+$D$26)</f>
        <v>0.99999013415866012</v>
      </c>
      <c r="F3" s="7">
        <f>(A3-Eredmények!$C$11)/Eredmények!$C$7-INT((A3-Eredmények!$C$11)/Eredmények!$C$7)</f>
        <v>0.71746703036501458</v>
      </c>
    </row>
    <row r="4" spans="1:6" x14ac:dyDescent="0.25">
      <c r="A4" s="5">
        <v>2982.0779709100002</v>
      </c>
      <c r="B4" s="5">
        <v>721348.16098000004</v>
      </c>
      <c r="C4" s="5">
        <v>2982.0779709100002</v>
      </c>
      <c r="D4" s="5">
        <v>721348.16098000004</v>
      </c>
      <c r="E4" s="6">
        <f t="shared" si="0"/>
        <v>1.000008275727396</v>
      </c>
      <c r="F4" s="7">
        <f>(A4-Eredmények!$C$11)/Eredmények!$C$7-INT((A4-Eredmények!$C$11)/Eredmények!$C$7)</f>
        <v>0.79035880158863847</v>
      </c>
    </row>
    <row r="5" spans="1:6" x14ac:dyDescent="0.25">
      <c r="A5" s="5">
        <v>2982.1188342300002</v>
      </c>
      <c r="B5" s="5">
        <v>721315.29370000004</v>
      </c>
      <c r="C5" s="5">
        <v>2982.1188342300002</v>
      </c>
      <c r="D5" s="5">
        <v>721315.29370000004</v>
      </c>
      <c r="E5" s="6">
        <f t="shared" si="0"/>
        <v>0.99999141566034044</v>
      </c>
      <c r="F5" s="7">
        <f>(A5-Eredmények!$C$11)/Eredmények!$C$7-INT((A5-Eredmények!$C$11)/Eredmények!$C$7)</f>
        <v>0.93614120241369392</v>
      </c>
    </row>
    <row r="6" spans="1:6" x14ac:dyDescent="0.25">
      <c r="A6" s="5">
        <v>2982.1392660500001</v>
      </c>
      <c r="B6" s="5">
        <v>721269.35352</v>
      </c>
      <c r="C6" s="5">
        <v>2982.1392660500001</v>
      </c>
      <c r="D6" s="5">
        <v>721269.35352</v>
      </c>
      <c r="E6" s="6">
        <f t="shared" si="0"/>
        <v>0.99994207856270867</v>
      </c>
      <c r="F6" s="7">
        <f>(A6-Eredmények!$C$11)/Eredmények!$C$7-INT((A6-Eredmények!$C$11)/Eredmények!$C$7)</f>
        <v>9.0329736356693502E-3</v>
      </c>
    </row>
    <row r="7" spans="1:6" x14ac:dyDescent="0.25">
      <c r="A7" s="5">
        <v>2982.1596976599999</v>
      </c>
      <c r="B7" s="5">
        <v>721299.67778999999</v>
      </c>
      <c r="C7" s="5">
        <v>2982.1596976599999</v>
      </c>
      <c r="D7" s="5">
        <v>721299.67778999999</v>
      </c>
      <c r="E7" s="6">
        <f t="shared" si="0"/>
        <v>0.99999847172926526</v>
      </c>
      <c r="F7" s="7">
        <f>(A7-Eredmények!$C$11)/Eredmények!$C$7-INT((A7-Eredmények!$C$11)/Eredmények!$C$7)</f>
        <v>8.1923995669626493E-2</v>
      </c>
    </row>
    <row r="8" spans="1:6" x14ac:dyDescent="0.25">
      <c r="A8" s="5">
        <v>2982.1801294699999</v>
      </c>
      <c r="B8" s="5">
        <v>721310.83996999997</v>
      </c>
      <c r="C8" s="5">
        <v>2982.1801294699999</v>
      </c>
      <c r="D8" s="5">
        <v>721310.83996999997</v>
      </c>
      <c r="E8" s="6">
        <f t="shared" si="0"/>
        <v>1.0000283002551735</v>
      </c>
      <c r="F8" s="7">
        <f>(A8-Eredmények!$C$11)/Eredmények!$C$7-INT((A8-Eredmények!$C$11)/Eredmények!$C$7)</f>
        <v>0.15481573121638803</v>
      </c>
    </row>
    <row r="9" spans="1:6" x14ac:dyDescent="0.25">
      <c r="A9" s="5">
        <v>2982.2005611899999</v>
      </c>
      <c r="B9" s="5">
        <v>721278.09582000005</v>
      </c>
      <c r="C9" s="5">
        <v>2982.2005611899999</v>
      </c>
      <c r="D9" s="5">
        <v>721278.09582000005</v>
      </c>
      <c r="E9" s="6">
        <f t="shared" si="0"/>
        <v>0.99999725678483553</v>
      </c>
      <c r="F9" s="7">
        <f>(A9-Eredmények!$C$11)/Eredmények!$C$7-INT((A9-Eredmények!$C$11)/Eredmények!$C$7)</f>
        <v>0.22770714568275707</v>
      </c>
    </row>
    <row r="10" spans="1:6" x14ac:dyDescent="0.25">
      <c r="A10" s="5">
        <v>2982.2209928000002</v>
      </c>
      <c r="B10" s="5">
        <v>721284.37549999997</v>
      </c>
      <c r="C10" s="5">
        <v>2982.2209928000002</v>
      </c>
      <c r="D10" s="5">
        <v>721284.37549999997</v>
      </c>
      <c r="E10" s="6">
        <f t="shared" si="0"/>
        <v>1.0000203166967918</v>
      </c>
      <c r="F10" s="7">
        <f>(A10-Eredmények!$C$11)/Eredmények!$C$7-INT((A10-Eredmények!$C$11)/Eredmények!$C$7)</f>
        <v>0.30059816771830583</v>
      </c>
    </row>
    <row r="11" spans="1:6" x14ac:dyDescent="0.25">
      <c r="A11" s="8">
        <v>2982.2414246200001</v>
      </c>
      <c r="B11" s="8">
        <v>721223.38364999997</v>
      </c>
      <c r="C11" s="5">
        <v>2982.4048784500001</v>
      </c>
      <c r="D11" s="5">
        <v>721174.29565999995</v>
      </c>
      <c r="E11" s="6">
        <f t="shared" si="0"/>
        <v>0.99995010787765215</v>
      </c>
      <c r="F11" s="7">
        <f>(A11-Eredmények!$C$11)/Eredmények!$C$7-INT((A11-Eredmények!$C$11)/Eredmények!$C$7)</f>
        <v>0.37348993894028126</v>
      </c>
    </row>
    <row r="12" spans="1:6" x14ac:dyDescent="0.25">
      <c r="A12" s="8">
        <v>2982.2618563299998</v>
      </c>
      <c r="B12" s="8">
        <v>720929.94363999995</v>
      </c>
      <c r="C12" s="5">
        <v>2982.4253100599999</v>
      </c>
      <c r="D12" s="5">
        <v>721159.19472999999</v>
      </c>
      <c r="E12" s="6">
        <f t="shared" si="0"/>
        <v>0.99955761138213228</v>
      </c>
      <c r="F12" s="7">
        <f>(A12-Eredmények!$C$11)/Eredmények!$C$7-INT((A12-Eredmények!$C$11)/Eredmények!$C$7)</f>
        <v>0.44638131772978795</v>
      </c>
    </row>
    <row r="13" spans="1:6" x14ac:dyDescent="0.25">
      <c r="A13" s="8">
        <v>2982.28228795</v>
      </c>
      <c r="B13" s="8">
        <v>720846.5673</v>
      </c>
      <c r="C13" s="5">
        <v>2982.4457417799999</v>
      </c>
      <c r="D13" s="5">
        <v>721187.06796999997</v>
      </c>
      <c r="E13" s="6">
        <f t="shared" si="0"/>
        <v>0.99945635758928186</v>
      </c>
      <c r="F13" s="7">
        <f>(A13-Eredmények!$C$11)/Eredmények!$C$7-INT((A13-Eredmények!$C$11)/Eredmények!$C$7)</f>
        <v>0.51927237544060745</v>
      </c>
    </row>
    <row r="14" spans="1:6" x14ac:dyDescent="0.25">
      <c r="A14" s="8">
        <v>2982.3027197599999</v>
      </c>
      <c r="B14" s="8">
        <v>721135.33267000003</v>
      </c>
      <c r="C14" s="5">
        <v>2982.4661735999998</v>
      </c>
      <c r="D14" s="5">
        <v>721167.06498000002</v>
      </c>
      <c r="E14" s="6">
        <f t="shared" si="0"/>
        <v>0.99987108424860172</v>
      </c>
      <c r="F14" s="7">
        <f>(A14-Eredmények!$C$11)/Eredmények!$C$7-INT((A14-Eredmények!$C$11)/Eredmények!$C$7)</f>
        <v>0.59216411098736899</v>
      </c>
    </row>
    <row r="15" spans="1:6" x14ac:dyDescent="0.25">
      <c r="A15" s="8">
        <v>2982.32315148</v>
      </c>
      <c r="B15" s="8">
        <v>721157.09571000002</v>
      </c>
      <c r="C15" s="5">
        <v>2982.48660522</v>
      </c>
      <c r="D15" s="5">
        <v>721114.17151999997</v>
      </c>
      <c r="E15" s="6">
        <f t="shared" si="0"/>
        <v>0.99991561243240312</v>
      </c>
      <c r="F15" s="7">
        <f>(A15-Eredmények!$C$11)/Eredmények!$C$7-INT((A15-Eredmények!$C$11)/Eredmények!$C$7)</f>
        <v>0.66505552545373803</v>
      </c>
    </row>
    <row r="16" spans="1:6" x14ac:dyDescent="0.25">
      <c r="A16" s="8">
        <v>2982.3640149100002</v>
      </c>
      <c r="B16" s="8">
        <v>721092.54899000004</v>
      </c>
      <c r="C16" s="5">
        <v>2982.50703694</v>
      </c>
      <c r="D16" s="5">
        <v>721104.50066999998</v>
      </c>
      <c r="E16" s="6">
        <f t="shared" si="0"/>
        <v>0.99985482069835574</v>
      </c>
      <c r="F16" s="7">
        <f>(A16-Eredmények!$C$11)/Eredmények!$C$7-INT((A16-Eredmények!$C$11)/Eredmények!$C$7)</f>
        <v>0.81083831871126222</v>
      </c>
    </row>
    <row r="17" spans="1:6" x14ac:dyDescent="0.25">
      <c r="A17" s="8">
        <v>2982.3844466300002</v>
      </c>
      <c r="B17" s="8">
        <v>721146.54989999998</v>
      </c>
      <c r="C17" s="5"/>
      <c r="D17" s="5"/>
      <c r="E17" s="6">
        <f t="shared" si="0"/>
        <v>0.99994405169725809</v>
      </c>
      <c r="F17" s="7">
        <f>(A17-Eredmények!$C$11)/Eredmények!$C$7-INT((A17-Eredmények!$C$11)/Eredmények!$C$7)</f>
        <v>0.88372973317763126</v>
      </c>
    </row>
    <row r="18" spans="1:6" x14ac:dyDescent="0.25">
      <c r="A18" s="5">
        <v>2982.4048784500001</v>
      </c>
      <c r="B18" s="5">
        <v>721174.29565999995</v>
      </c>
      <c r="C18" s="5"/>
      <c r="D18" s="5"/>
      <c r="E18" s="6">
        <f t="shared" si="0"/>
        <v>0.99999687933296078</v>
      </c>
      <c r="F18" s="7">
        <f>(A18-Eredmények!$C$11)/Eredmények!$C$7-INT((A18-Eredmények!$C$11)/Eredmények!$C$7)</f>
        <v>0.95662150439966354</v>
      </c>
    </row>
    <row r="19" spans="1:6" x14ac:dyDescent="0.25">
      <c r="A19" s="5">
        <v>2982.4253100599999</v>
      </c>
      <c r="B19" s="5">
        <v>721159.19472999999</v>
      </c>
      <c r="C19" s="5"/>
      <c r="D19" s="5"/>
      <c r="E19" s="6">
        <f t="shared" si="0"/>
        <v>0.99999029527831129</v>
      </c>
      <c r="F19" s="7">
        <f>(A19-Eredmények!$C$11)/Eredmények!$C$7-INT((A19-Eredmények!$C$11)/Eredmények!$C$7)</f>
        <v>2.9512526433563835E-2</v>
      </c>
    </row>
    <row r="20" spans="1:6" x14ac:dyDescent="0.25">
      <c r="A20" s="5">
        <v>2982.4457417799999</v>
      </c>
      <c r="B20" s="5">
        <v>721187.06796999997</v>
      </c>
      <c r="C20" s="5"/>
      <c r="D20" s="5"/>
      <c r="E20" s="6">
        <f t="shared" si="0"/>
        <v>1.0000433017961694</v>
      </c>
      <c r="F20" s="7">
        <f>(A20-Eredmények!$C$11)/Eredmények!$C$7-INT((A20-Eredmények!$C$11)/Eredmények!$C$7)</f>
        <v>0.10240394089993288</v>
      </c>
    </row>
    <row r="21" spans="1:6" x14ac:dyDescent="0.25">
      <c r="A21" s="5">
        <v>2982.4661735999998</v>
      </c>
      <c r="B21" s="5">
        <v>721167.06498000002</v>
      </c>
      <c r="C21" s="5"/>
      <c r="D21" s="5"/>
      <c r="E21" s="6">
        <f t="shared" si="0"/>
        <v>1.0000299207644918</v>
      </c>
      <c r="F21" s="7">
        <f>(A21-Eredmények!$C$11)/Eredmények!$C$7-INT((A21-Eredmények!$C$11)/Eredmények!$C$7)</f>
        <v>0.17529571212196515</v>
      </c>
    </row>
    <row r="22" spans="1:6" x14ac:dyDescent="0.25">
      <c r="A22" s="5">
        <v>2982.48660522</v>
      </c>
      <c r="B22" s="5">
        <v>721114.17151999997</v>
      </c>
      <c r="C22" s="5"/>
      <c r="D22" s="5"/>
      <c r="E22" s="6">
        <f t="shared" si="0"/>
        <v>0.99997092990629077</v>
      </c>
      <c r="F22" s="7">
        <f>(A22-Eredmények!$C$11)/Eredmények!$C$7-INT((A22-Eredmények!$C$11)/Eredmények!$C$7)</f>
        <v>0.2481867698327278</v>
      </c>
    </row>
    <row r="23" spans="1:6" x14ac:dyDescent="0.25">
      <c r="A23" s="5">
        <v>2982.50703694</v>
      </c>
      <c r="B23" s="5">
        <v>721104.50066999998</v>
      </c>
      <c r="C23" s="5"/>
      <c r="D23" s="5"/>
      <c r="E23" s="6">
        <f t="shared" si="0"/>
        <v>0.99997187519270359</v>
      </c>
      <c r="F23" s="7">
        <f>(A23-Eredmények!$C$11)/Eredmények!$C$7-ROUND((A23-Eredmények!$C$11)/Eredmények!$C$7,0)</f>
        <v>0.32107818429909685</v>
      </c>
    </row>
    <row r="25" spans="1:6" x14ac:dyDescent="0.25">
      <c r="C25" s="4" t="s">
        <v>4</v>
      </c>
      <c r="D25" s="4" t="s">
        <v>5</v>
      </c>
    </row>
    <row r="26" spans="1:6" x14ac:dyDescent="0.25">
      <c r="C26" s="6" cm="1">
        <f t="array" ref="C26:D26">LINEST(D2:D16,C2:C16)</f>
        <v>-506.7033228662599</v>
      </c>
      <c r="D26" s="6">
        <v>2232371.0082550361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9BB4A-55CA-4B68-84FF-63B2A4243F7B}">
  <dimension ref="A1:Q67"/>
  <sheetViews>
    <sheetView workbookViewId="0"/>
  </sheetViews>
  <sheetFormatPr defaultRowHeight="15" x14ac:dyDescent="0.25"/>
  <cols>
    <col min="1" max="1" width="8.5703125" bestFit="1" customWidth="1"/>
    <col min="2" max="2" width="12.5703125" bestFit="1" customWidth="1"/>
    <col min="3" max="3" width="13.42578125" bestFit="1" customWidth="1"/>
    <col min="4" max="4" width="21" bestFit="1" customWidth="1"/>
    <col min="16" max="16" width="10.140625" bestFit="1" customWidth="1"/>
    <col min="17" max="17" width="8.5703125" bestFit="1" customWidth="1"/>
  </cols>
  <sheetData>
    <row r="1" spans="1:4" x14ac:dyDescent="0.25">
      <c r="A1" s="4" t="s">
        <v>13</v>
      </c>
      <c r="B1" s="4" t="s">
        <v>6</v>
      </c>
      <c r="C1" s="4" t="s">
        <v>15</v>
      </c>
      <c r="D1" s="4" t="s">
        <v>16</v>
      </c>
    </row>
    <row r="2" spans="1:4" x14ac:dyDescent="0.25">
      <c r="A2" s="11">
        <v>9.0329736356693502E-3</v>
      </c>
      <c r="B2" s="12">
        <v>0.99994207856270867</v>
      </c>
      <c r="C2" s="7">
        <v>0.37348993894028126</v>
      </c>
      <c r="D2" s="6">
        <v>0.99995010787765215</v>
      </c>
    </row>
    <row r="3" spans="1:4" x14ac:dyDescent="0.25">
      <c r="A3" s="11">
        <v>2.4691879869237709E-2</v>
      </c>
      <c r="B3" s="12">
        <v>0.99996450603791986</v>
      </c>
      <c r="C3" s="7">
        <v>0.39066047911483837</v>
      </c>
      <c r="D3" s="6">
        <v>0.99986699666880963</v>
      </c>
    </row>
    <row r="4" spans="1:4" x14ac:dyDescent="0.25">
      <c r="A4" s="11">
        <v>2.61948089617694E-2</v>
      </c>
      <c r="B4" s="12">
        <v>0.99999250577414134</v>
      </c>
      <c r="C4" s="7">
        <v>0.42957884150322911</v>
      </c>
      <c r="D4" s="6">
        <v>0.99956696130370326</v>
      </c>
    </row>
    <row r="5" spans="1:4" x14ac:dyDescent="0.25">
      <c r="A5" s="11">
        <v>2.9512526433563835E-2</v>
      </c>
      <c r="B5" s="12">
        <v>0.99999029527831129</v>
      </c>
      <c r="C5" s="7">
        <v>0.44638131772978795</v>
      </c>
      <c r="D5" s="6">
        <v>0.99955761138213228</v>
      </c>
    </row>
    <row r="6" spans="1:4" x14ac:dyDescent="0.25">
      <c r="A6" s="11">
        <v>6.5124409166372743E-2</v>
      </c>
      <c r="B6" s="12">
        <v>0.99999477167713713</v>
      </c>
      <c r="C6" s="7">
        <v>0.46203601424167573</v>
      </c>
      <c r="D6" s="6">
        <v>0.99941754676504757</v>
      </c>
    </row>
    <row r="7" spans="1:4" x14ac:dyDescent="0.25">
      <c r="A7" s="11">
        <v>8.1923995669626493E-2</v>
      </c>
      <c r="B7" s="12">
        <v>0.99999847172926526</v>
      </c>
      <c r="C7" s="7">
        <v>0.46355324925479868</v>
      </c>
      <c r="D7" s="6">
        <v>0.99940185265386106</v>
      </c>
    </row>
    <row r="8" spans="1:4" x14ac:dyDescent="0.25">
      <c r="A8" s="11">
        <v>8.5596184681634213E-2</v>
      </c>
      <c r="B8" s="12">
        <v>1.0000155677484619</v>
      </c>
      <c r="C8" s="7">
        <v>0.50246964948411232</v>
      </c>
      <c r="D8" s="6">
        <v>0.99935507566126314</v>
      </c>
    </row>
    <row r="9" spans="1:4" x14ac:dyDescent="0.25">
      <c r="A9" s="11">
        <v>9.758218839195365E-2</v>
      </c>
      <c r="B9" s="12">
        <v>0.99996381313453475</v>
      </c>
      <c r="C9" s="7">
        <v>0.51927237544060745</v>
      </c>
      <c r="D9" s="6">
        <v>0.99945635758928186</v>
      </c>
    </row>
    <row r="10" spans="1:4" x14ac:dyDescent="0.25">
      <c r="A10" s="11">
        <v>9.9087579100107348E-2</v>
      </c>
      <c r="B10" s="12">
        <v>1.0000244713442015</v>
      </c>
      <c r="C10" s="7">
        <v>0.5349270719524668</v>
      </c>
      <c r="D10" s="6">
        <v>0.99955149547848166</v>
      </c>
    </row>
    <row r="11" spans="1:4" x14ac:dyDescent="0.25">
      <c r="A11" s="11">
        <v>0.10240394089993288</v>
      </c>
      <c r="B11" s="12">
        <v>1.0000433017961694</v>
      </c>
      <c r="C11" s="7">
        <v>0.53644637615036517</v>
      </c>
      <c r="D11" s="6">
        <v>0.99970754786753202</v>
      </c>
    </row>
    <row r="12" spans="1:4" x14ac:dyDescent="0.25">
      <c r="A12" s="11">
        <v>0.13801521714725595</v>
      </c>
      <c r="B12" s="12">
        <v>1.0000000667704974</v>
      </c>
      <c r="C12" s="7">
        <v>0.57536049314023785</v>
      </c>
      <c r="D12" s="6">
        <v>0.99991645970560428</v>
      </c>
    </row>
    <row r="13" spans="1:4" x14ac:dyDescent="0.25">
      <c r="A13" s="11">
        <v>0.15481573121638803</v>
      </c>
      <c r="B13" s="12">
        <v>1.0000283002551735</v>
      </c>
      <c r="C13" s="5"/>
      <c r="D13" s="5"/>
    </row>
    <row r="14" spans="1:4" x14ac:dyDescent="0.25">
      <c r="A14" s="11">
        <v>0.17047324610109627</v>
      </c>
      <c r="B14" s="12">
        <v>0.9999793094966033</v>
      </c>
      <c r="C14" s="5"/>
      <c r="D14" s="5"/>
    </row>
    <row r="15" spans="1:4" x14ac:dyDescent="0.25">
      <c r="A15" s="11">
        <v>0.17198109842813869</v>
      </c>
      <c r="B15" s="12">
        <v>0.99998083678567351</v>
      </c>
      <c r="C15" s="5"/>
      <c r="D15" s="5"/>
    </row>
    <row r="16" spans="1:4" x14ac:dyDescent="0.25">
      <c r="A16" s="11">
        <v>0.17529571212196515</v>
      </c>
      <c r="B16" s="12">
        <v>1.0000299207644918</v>
      </c>
      <c r="C16" s="5"/>
      <c r="D16" s="5"/>
    </row>
    <row r="17" spans="1:17" x14ac:dyDescent="0.25">
      <c r="A17" s="11">
        <v>0.21090638188536559</v>
      </c>
      <c r="B17" s="12">
        <v>0.99992040744274546</v>
      </c>
      <c r="C17" s="5"/>
      <c r="D17" s="5"/>
    </row>
    <row r="18" spans="1:17" x14ac:dyDescent="0.25">
      <c r="A18" s="11">
        <v>0.22770714568275707</v>
      </c>
      <c r="B18" s="12">
        <v>0.99999725678483553</v>
      </c>
      <c r="C18" s="5"/>
      <c r="D18" s="5"/>
    </row>
    <row r="19" spans="1:17" x14ac:dyDescent="0.25">
      <c r="A19" s="11">
        <v>0.24336394705628095</v>
      </c>
      <c r="B19" s="12">
        <v>1.0001017845308104</v>
      </c>
      <c r="C19" s="5"/>
      <c r="D19" s="5"/>
    </row>
    <row r="20" spans="1:17" x14ac:dyDescent="0.25">
      <c r="A20" s="11">
        <v>0.24487386856809901</v>
      </c>
      <c r="B20" s="12">
        <v>1.0000312659280846</v>
      </c>
      <c r="C20" s="5"/>
      <c r="D20" s="5"/>
    </row>
    <row r="21" spans="1:17" x14ac:dyDescent="0.25">
      <c r="A21" s="11">
        <v>0.2481867698327278</v>
      </c>
      <c r="B21" s="12">
        <v>0.99997092990629077</v>
      </c>
      <c r="C21" s="5"/>
      <c r="D21" s="5"/>
    </row>
    <row r="22" spans="1:17" x14ac:dyDescent="0.25">
      <c r="A22" s="11">
        <v>0.2837968687858563</v>
      </c>
      <c r="B22" s="12">
        <v>0.99988018763704911</v>
      </c>
      <c r="C22" s="5"/>
      <c r="D22" s="5"/>
      <c r="P22" s="17" t="s">
        <v>4</v>
      </c>
      <c r="Q22" s="5">
        <v>-3.6594000000000002</v>
      </c>
    </row>
    <row r="23" spans="1:17" x14ac:dyDescent="0.25">
      <c r="A23" s="11">
        <v>0.30059816771830583</v>
      </c>
      <c r="B23" s="12">
        <v>1.0000203166967918</v>
      </c>
      <c r="C23" s="5"/>
      <c r="D23" s="5"/>
      <c r="P23" s="15" t="s">
        <v>5</v>
      </c>
      <c r="Q23" s="5">
        <v>7.1050000000000004</v>
      </c>
    </row>
    <row r="24" spans="1:17" x14ac:dyDescent="0.25">
      <c r="A24" s="11">
        <v>0.31625464800981717</v>
      </c>
      <c r="B24" s="12">
        <v>1.0001196916034254</v>
      </c>
      <c r="C24" s="5"/>
      <c r="D24" s="5"/>
      <c r="P24" s="15" t="s">
        <v>17</v>
      </c>
      <c r="Q24" s="5">
        <v>-5.0785</v>
      </c>
    </row>
    <row r="25" spans="1:17" x14ac:dyDescent="0.25">
      <c r="A25" s="11">
        <v>0.31776699546366549</v>
      </c>
      <c r="B25" s="12">
        <v>1.000016751443533</v>
      </c>
      <c r="C25" s="5"/>
      <c r="D25" s="5"/>
      <c r="P25" s="15" t="s">
        <v>18</v>
      </c>
      <c r="Q25" s="5">
        <v>1.5826</v>
      </c>
    </row>
    <row r="26" spans="1:17" x14ac:dyDescent="0.25">
      <c r="A26" s="11">
        <v>0.32107818429909685</v>
      </c>
      <c r="B26" s="12">
        <v>0.99997187519270359</v>
      </c>
      <c r="C26" s="5"/>
      <c r="D26" s="5"/>
      <c r="P26" s="15" t="s">
        <v>19</v>
      </c>
      <c r="Q26" s="5">
        <v>0.81830000000000003</v>
      </c>
    </row>
    <row r="27" spans="1:17" x14ac:dyDescent="0.25">
      <c r="A27" s="11">
        <v>0.3566880335223459</v>
      </c>
      <c r="B27" s="12">
        <v>0.9998891660392728</v>
      </c>
      <c r="C27" s="5"/>
      <c r="D27" s="5"/>
    </row>
    <row r="28" spans="1:17" x14ac:dyDescent="0.25">
      <c r="A28" s="13">
        <v>0.37348993894028126</v>
      </c>
      <c r="B28" s="14">
        <v>0.99995010787765215</v>
      </c>
      <c r="C28" s="5"/>
      <c r="D28" s="5"/>
      <c r="P28" s="10" t="s">
        <v>24</v>
      </c>
      <c r="Q28" s="5">
        <v>0.5</v>
      </c>
    </row>
    <row r="29" spans="1:17" x14ac:dyDescent="0.25">
      <c r="A29" s="13">
        <v>0.39066047911483837</v>
      </c>
      <c r="B29" s="14">
        <v>0.99986699666880963</v>
      </c>
      <c r="C29" s="5"/>
      <c r="D29" s="5"/>
    </row>
    <row r="30" spans="1:17" x14ac:dyDescent="0.25">
      <c r="A30" s="13">
        <v>0.42957884150322911</v>
      </c>
      <c r="B30" s="14">
        <v>0.99956696130370326</v>
      </c>
      <c r="C30" s="5"/>
      <c r="D30" s="5"/>
      <c r="P30" s="10" t="s">
        <v>23</v>
      </c>
      <c r="Q30" s="7">
        <f>Q22*Q28^4+Q23*Q28^3+Q24*Q28^2+Q25*Q28+Q26</f>
        <v>0.9993875000000001</v>
      </c>
    </row>
    <row r="31" spans="1:17" x14ac:dyDescent="0.25">
      <c r="A31" s="13">
        <v>0.44638131772978795</v>
      </c>
      <c r="B31" s="14">
        <v>0.99955761138213228</v>
      </c>
      <c r="C31" s="5"/>
      <c r="D31" s="5"/>
    </row>
    <row r="32" spans="1:17" x14ac:dyDescent="0.25">
      <c r="A32" s="13">
        <v>0.46203601424167573</v>
      </c>
      <c r="B32" s="14">
        <v>0.99941754676504757</v>
      </c>
      <c r="C32" s="5"/>
      <c r="D32" s="5"/>
      <c r="P32" s="10" t="s">
        <v>22</v>
      </c>
      <c r="Q32" s="7">
        <f>1-Q30</f>
        <v>6.1249999999990479E-4</v>
      </c>
    </row>
    <row r="33" spans="1:17" x14ac:dyDescent="0.25">
      <c r="A33" s="13">
        <v>0.46355324925479868</v>
      </c>
      <c r="B33" s="14">
        <v>0.99940185265386106</v>
      </c>
      <c r="C33" s="5"/>
      <c r="D33" s="5"/>
      <c r="P33" s="10" t="s">
        <v>20</v>
      </c>
      <c r="Q33" s="19">
        <f>Q32^0.5</f>
        <v>2.474873734152724E-2</v>
      </c>
    </row>
    <row r="34" spans="1:17" x14ac:dyDescent="0.25">
      <c r="A34" s="13">
        <v>0.50246964948411232</v>
      </c>
      <c r="B34" s="14">
        <v>0.99935507566126314</v>
      </c>
      <c r="C34" s="5"/>
      <c r="D34" s="5"/>
      <c r="P34" s="10" t="s">
        <v>21</v>
      </c>
      <c r="Q34" s="16">
        <f>Q33*0.681*696000/6371</f>
        <v>1.841203504973743</v>
      </c>
    </row>
    <row r="35" spans="1:17" x14ac:dyDescent="0.25">
      <c r="A35" s="13">
        <v>0.51927237544060745</v>
      </c>
      <c r="B35" s="14">
        <v>0.99945635758928186</v>
      </c>
      <c r="C35" s="5"/>
      <c r="D35" s="5"/>
    </row>
    <row r="36" spans="1:17" x14ac:dyDescent="0.25">
      <c r="A36" s="13">
        <v>0.5349270719524668</v>
      </c>
      <c r="B36" s="14">
        <v>0.99955149547848166</v>
      </c>
      <c r="C36" s="5"/>
      <c r="D36" s="5"/>
    </row>
    <row r="37" spans="1:17" x14ac:dyDescent="0.25">
      <c r="A37" s="13">
        <v>0.53644637615036517</v>
      </c>
      <c r="B37" s="14">
        <v>0.99970754786753202</v>
      </c>
      <c r="C37" s="5"/>
      <c r="D37" s="5"/>
    </row>
    <row r="38" spans="1:17" x14ac:dyDescent="0.25">
      <c r="A38" s="13">
        <v>0.57536049314023785</v>
      </c>
      <c r="B38" s="14">
        <v>0.99991645970560428</v>
      </c>
      <c r="C38" s="5"/>
      <c r="D38" s="5"/>
    </row>
    <row r="39" spans="1:17" x14ac:dyDescent="0.25">
      <c r="A39" s="11">
        <v>0.59216411098736899</v>
      </c>
      <c r="B39" s="12">
        <v>0.99987108424860172</v>
      </c>
      <c r="C39" s="5"/>
      <c r="D39" s="5"/>
    </row>
    <row r="40" spans="1:17" x14ac:dyDescent="0.25">
      <c r="A40" s="11">
        <v>0.60781741615039664</v>
      </c>
      <c r="B40" s="12">
        <v>0.99989373612306276</v>
      </c>
      <c r="C40" s="5"/>
      <c r="D40" s="5"/>
      <c r="F40" s="3"/>
    </row>
    <row r="41" spans="1:17" x14ac:dyDescent="0.25">
      <c r="A41" s="11">
        <v>0.60933989547839651</v>
      </c>
      <c r="B41" s="12">
        <v>0.99984056346236394</v>
      </c>
      <c r="C41" s="5"/>
      <c r="D41" s="5"/>
    </row>
    <row r="42" spans="1:17" x14ac:dyDescent="0.25">
      <c r="A42" s="11">
        <v>0.64457600833111428</v>
      </c>
      <c r="B42" s="12">
        <v>1.0000205481535467</v>
      </c>
      <c r="C42" s="5"/>
      <c r="D42" s="5"/>
    </row>
    <row r="43" spans="1:17" x14ac:dyDescent="0.25">
      <c r="A43" s="11">
        <v>0.64825130112112106</v>
      </c>
      <c r="B43" s="12">
        <v>0.99999224148118138</v>
      </c>
      <c r="C43" s="5"/>
      <c r="D43" s="5"/>
    </row>
    <row r="44" spans="1:17" x14ac:dyDescent="0.25">
      <c r="A44" s="11">
        <v>0.66505552545373803</v>
      </c>
      <c r="B44" s="12">
        <v>0.99991561243240312</v>
      </c>
      <c r="C44" s="5"/>
      <c r="D44" s="5"/>
    </row>
    <row r="45" spans="1:17" x14ac:dyDescent="0.25">
      <c r="A45" s="11">
        <v>0.68070808142871897</v>
      </c>
      <c r="B45" s="12">
        <v>0.99991380697578303</v>
      </c>
      <c r="C45" s="5"/>
      <c r="D45" s="5"/>
    </row>
    <row r="46" spans="1:17" x14ac:dyDescent="0.25">
      <c r="A46" s="11">
        <v>0.71746703036501458</v>
      </c>
      <c r="B46" s="12">
        <v>0.99999013415866012</v>
      </c>
      <c r="C46" s="5"/>
      <c r="D46" s="5"/>
    </row>
    <row r="47" spans="1:17" x14ac:dyDescent="0.25">
      <c r="A47" s="11">
        <v>0.72114210910200427</v>
      </c>
      <c r="B47" s="12">
        <v>0.99999699839219691</v>
      </c>
      <c r="C47" s="5"/>
      <c r="D47" s="5"/>
    </row>
    <row r="48" spans="1:17" x14ac:dyDescent="0.25">
      <c r="A48" s="11">
        <v>0.75359913913951004</v>
      </c>
      <c r="B48" s="12">
        <v>0.99996479050228815</v>
      </c>
      <c r="C48" s="5"/>
      <c r="D48" s="5"/>
    </row>
    <row r="49" spans="1:7" x14ac:dyDescent="0.25">
      <c r="A49" s="11">
        <v>0.75512575683706484</v>
      </c>
      <c r="B49" s="12">
        <v>0.99999166806395312</v>
      </c>
      <c r="C49" s="5"/>
      <c r="D49" s="5"/>
    </row>
    <row r="50" spans="1:7" x14ac:dyDescent="0.25">
      <c r="A50" s="11">
        <v>0.79035880158863847</v>
      </c>
      <c r="B50" s="12">
        <v>1.000008275727396</v>
      </c>
      <c r="C50" s="5"/>
      <c r="D50" s="5"/>
      <c r="G50" s="1"/>
    </row>
    <row r="51" spans="1:7" x14ac:dyDescent="0.25">
      <c r="A51" s="11">
        <v>0.79403327383849387</v>
      </c>
      <c r="B51" s="12">
        <v>1.0000025320211012</v>
      </c>
      <c r="C51" s="5"/>
      <c r="D51" s="5"/>
      <c r="G51" s="1"/>
    </row>
    <row r="52" spans="1:7" x14ac:dyDescent="0.25">
      <c r="A52" s="11">
        <v>0.80601977700695215</v>
      </c>
      <c r="B52" s="12">
        <v>0.99998415142214458</v>
      </c>
      <c r="C52" s="5"/>
      <c r="D52" s="5"/>
    </row>
    <row r="53" spans="1:7" x14ac:dyDescent="0.25">
      <c r="A53" s="11">
        <v>0.81083831871126222</v>
      </c>
      <c r="B53" s="12">
        <v>0.99985482069835574</v>
      </c>
      <c r="C53" s="5"/>
      <c r="D53" s="5"/>
    </row>
    <row r="54" spans="1:7" x14ac:dyDescent="0.25">
      <c r="A54" s="11">
        <v>0.82648948333581984</v>
      </c>
      <c r="B54" s="12">
        <v>0.99998995278517622</v>
      </c>
      <c r="C54" s="5"/>
      <c r="D54" s="5"/>
    </row>
    <row r="55" spans="1:7" x14ac:dyDescent="0.25">
      <c r="A55" s="11">
        <v>0.82801924048985998</v>
      </c>
      <c r="B55" s="12">
        <v>0.9999995507345929</v>
      </c>
      <c r="C55" s="5"/>
      <c r="D55" s="5"/>
    </row>
    <row r="56" spans="1:7" x14ac:dyDescent="0.25">
      <c r="A56" s="11">
        <v>0.86692372506377069</v>
      </c>
      <c r="B56" s="12">
        <v>1.0000170528802086</v>
      </c>
      <c r="C56" s="5"/>
      <c r="D56" s="5"/>
    </row>
    <row r="57" spans="1:7" x14ac:dyDescent="0.25">
      <c r="A57" s="11">
        <v>0.87891012120491041</v>
      </c>
      <c r="B57" s="12">
        <v>0.99997282702949564</v>
      </c>
      <c r="C57" s="5"/>
      <c r="D57" s="5"/>
    </row>
    <row r="58" spans="1:7" x14ac:dyDescent="0.25">
      <c r="A58" s="11">
        <v>0.88372973317763126</v>
      </c>
      <c r="B58" s="12">
        <v>0.99994405169725809</v>
      </c>
      <c r="C58" s="5"/>
      <c r="D58" s="5"/>
    </row>
    <row r="59" spans="1:7" x14ac:dyDescent="0.25">
      <c r="A59" s="11">
        <v>0.89938018429100453</v>
      </c>
      <c r="B59" s="12">
        <v>0.99997031700653283</v>
      </c>
      <c r="C59" s="5"/>
      <c r="D59" s="5"/>
    </row>
    <row r="60" spans="1:7" x14ac:dyDescent="0.25">
      <c r="A60" s="11">
        <v>0.90091201062982029</v>
      </c>
      <c r="B60" s="12">
        <v>1.0000377828444647</v>
      </c>
      <c r="C60" s="5"/>
      <c r="D60" s="5"/>
    </row>
    <row r="61" spans="1:7" x14ac:dyDescent="0.25">
      <c r="A61" s="11">
        <v>0.93614120241369392</v>
      </c>
      <c r="B61" s="12">
        <v>0.99999141566034044</v>
      </c>
      <c r="C61" s="5"/>
      <c r="D61" s="5"/>
    </row>
    <row r="62" spans="1:7" x14ac:dyDescent="0.25">
      <c r="A62" s="11">
        <v>0.9398145330446539</v>
      </c>
      <c r="B62" s="12">
        <v>0.99997222641228667</v>
      </c>
      <c r="C62" s="5"/>
      <c r="D62" s="5"/>
    </row>
    <row r="63" spans="1:7" x14ac:dyDescent="0.25">
      <c r="A63" s="11">
        <v>0.95180117891567306</v>
      </c>
      <c r="B63" s="12">
        <v>0.99998885635897683</v>
      </c>
      <c r="C63" s="5"/>
      <c r="D63" s="5"/>
    </row>
    <row r="64" spans="1:7" x14ac:dyDescent="0.25">
      <c r="A64" s="11">
        <v>0.95330168206458055</v>
      </c>
      <c r="B64" s="12">
        <v>0.99996709596138067</v>
      </c>
      <c r="C64" s="5"/>
      <c r="D64" s="5"/>
    </row>
    <row r="65" spans="1:4" x14ac:dyDescent="0.25">
      <c r="A65" s="11">
        <v>0.95662150439966354</v>
      </c>
      <c r="B65" s="12">
        <v>0.99999687933296078</v>
      </c>
      <c r="C65" s="5"/>
      <c r="D65" s="5"/>
    </row>
    <row r="66" spans="1:4" x14ac:dyDescent="0.25">
      <c r="A66" s="11">
        <v>0.97380513752538689</v>
      </c>
      <c r="B66" s="12">
        <v>0.9999580711160333</v>
      </c>
      <c r="C66" s="5"/>
      <c r="D66" s="5"/>
    </row>
    <row r="67" spans="1:4" x14ac:dyDescent="0.25">
      <c r="A67" s="11">
        <v>0.99223395794271596</v>
      </c>
      <c r="B67" s="12">
        <v>1.0000085426170551</v>
      </c>
      <c r="C67" s="5"/>
      <c r="D67" s="5"/>
    </row>
  </sheetData>
  <sortState xmlns:xlrd2="http://schemas.microsoft.com/office/spreadsheetml/2017/richdata2" ref="A2:B67">
    <sortCondition ref="A2:A67"/>
  </sortState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09CDB-42DC-4C2F-AE82-09F3D934C06D}">
  <dimension ref="A1:C15"/>
  <sheetViews>
    <sheetView workbookViewId="0"/>
  </sheetViews>
  <sheetFormatPr defaultRowHeight="15" x14ac:dyDescent="0.25"/>
  <cols>
    <col min="1" max="1" width="4.28515625" bestFit="1" customWidth="1"/>
    <col min="2" max="2" width="12.5703125" bestFit="1" customWidth="1"/>
    <col min="3" max="3" width="11.5703125" bestFit="1" customWidth="1"/>
  </cols>
  <sheetData>
    <row r="1" spans="1:3" x14ac:dyDescent="0.25">
      <c r="A1" s="4" t="s">
        <v>8</v>
      </c>
      <c r="B1" s="4" t="s">
        <v>7</v>
      </c>
      <c r="C1" s="4" t="s">
        <v>9</v>
      </c>
    </row>
    <row r="2" spans="1:3" x14ac:dyDescent="0.25">
      <c r="A2" s="5">
        <v>1</v>
      </c>
      <c r="B2" s="7">
        <f>AVERAGE(Tranzit1!A8:'Tranzit1'!A11)</f>
        <v>2909.6782743425001</v>
      </c>
      <c r="C2" s="7"/>
    </row>
    <row r="3" spans="1:3" x14ac:dyDescent="0.25">
      <c r="A3" s="5">
        <v>130</v>
      </c>
      <c r="B3" s="7">
        <f>AVERAGE(Tranzit130!A5:'Tranzit130'!A10)</f>
        <v>2946.0877767583333</v>
      </c>
      <c r="C3" s="7">
        <f>(B3-$B$2)/A3</f>
        <v>0.28007309550640946</v>
      </c>
    </row>
    <row r="4" spans="1:3" x14ac:dyDescent="0.25">
      <c r="A4" s="5">
        <v>185</v>
      </c>
      <c r="B4" s="7">
        <f>AVERAGE(Tranzit185!A10:'Tranzit185'!A13)</f>
        <v>2961.5544312725001</v>
      </c>
      <c r="C4" s="7">
        <f t="shared" ref="C4:C5" si="0">(B4-$B$2)/A4</f>
        <v>0.28041165908108096</v>
      </c>
    </row>
    <row r="5" spans="1:3" x14ac:dyDescent="0.25">
      <c r="A5" s="5">
        <v>259</v>
      </c>
      <c r="B5" s="7">
        <f>AVERAGE(Tranzit259!A11:'Tranzit259'!A17)</f>
        <v>2982.3085573828571</v>
      </c>
      <c r="C5" s="7">
        <f t="shared" si="0"/>
        <v>0.28042580324462152</v>
      </c>
    </row>
    <row r="7" spans="1:3" x14ac:dyDescent="0.25">
      <c r="B7" s="10" t="s">
        <v>10</v>
      </c>
      <c r="C7" s="7">
        <f>AVERAGE(C3:C5)</f>
        <v>0.28030351927737068</v>
      </c>
    </row>
    <row r="8" spans="1:3" x14ac:dyDescent="0.25">
      <c r="B8" s="10" t="s">
        <v>11</v>
      </c>
      <c r="C8" s="7">
        <f>STDEV(C3:C5)</f>
        <v>1.9967811599808319E-4</v>
      </c>
    </row>
    <row r="9" spans="1:3" x14ac:dyDescent="0.25">
      <c r="B9" s="10" t="s">
        <v>12</v>
      </c>
      <c r="C9" s="18">
        <f>C8*86400</f>
        <v>17.252189222234389</v>
      </c>
    </row>
    <row r="11" spans="1:3" x14ac:dyDescent="0.25">
      <c r="B11" s="10" t="s">
        <v>14</v>
      </c>
      <c r="C11" s="7">
        <f>B2+C7/2</f>
        <v>2909.8184261021388</v>
      </c>
    </row>
    <row r="15" spans="1:3" x14ac:dyDescent="0.25">
      <c r="B15" s="2"/>
      <c r="C15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Tranzit1</vt:lpstr>
      <vt:lpstr>Tranzit130</vt:lpstr>
      <vt:lpstr>Tranzit185</vt:lpstr>
      <vt:lpstr>Tranzit259</vt:lpstr>
      <vt:lpstr>Fázisgörbe</vt:lpstr>
      <vt:lpstr>Eredmények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József Kovács</dc:creator>
  <cp:lastModifiedBy>József Kovács</cp:lastModifiedBy>
  <dcterms:created xsi:type="dcterms:W3CDTF">2021-12-06T09:04:00Z</dcterms:created>
  <dcterms:modified xsi:type="dcterms:W3CDTF">2022-04-24T18:05:10Z</dcterms:modified>
</cp:coreProperties>
</file>