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13_ncr:1_{D1024C06-02E2-4A56-BE6F-A96CE4E2F22C}" xr6:coauthVersionLast="47" xr6:coauthVersionMax="47" xr10:uidLastSave="{00000000-0000-0000-0000-000000000000}"/>
  <bookViews>
    <workbookView xWindow="-120" yWindow="-120" windowWidth="28320" windowHeight="13980" xr2:uid="{15CD54B4-3C0C-4BE5-AC9C-6F91C84A6217}"/>
  </bookViews>
  <sheets>
    <sheet name="Moon crater dia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1" l="1"/>
  <c r="G98" i="1"/>
  <c r="G99" i="1"/>
  <c r="G100" i="1"/>
  <c r="G101" i="1"/>
  <c r="G102" i="1"/>
  <c r="G103" i="1"/>
  <c r="G104" i="1"/>
  <c r="G105" i="1"/>
  <c r="G106" i="1"/>
  <c r="G96" i="1"/>
  <c r="G89" i="1"/>
  <c r="G90" i="1"/>
  <c r="G91" i="1"/>
  <c r="G92" i="1"/>
  <c r="H95" i="1" s="1"/>
  <c r="G93" i="1"/>
  <c r="G94" i="1"/>
  <c r="G95" i="1"/>
  <c r="G88" i="1"/>
  <c r="H86" i="1"/>
  <c r="F97" i="1"/>
  <c r="F98" i="1"/>
  <c r="F99" i="1"/>
  <c r="F100" i="1"/>
  <c r="F101" i="1"/>
  <c r="F102" i="1"/>
  <c r="F103" i="1"/>
  <c r="F104" i="1"/>
  <c r="F105" i="1"/>
  <c r="F106" i="1"/>
  <c r="F96" i="1"/>
  <c r="F89" i="1"/>
  <c r="F90" i="1"/>
  <c r="F91" i="1"/>
  <c r="F92" i="1"/>
  <c r="F93" i="1"/>
  <c r="F94" i="1"/>
  <c r="F95" i="1"/>
  <c r="F88" i="1"/>
  <c r="E97" i="1"/>
  <c r="E98" i="1"/>
  <c r="E99" i="1"/>
  <c r="E100" i="1"/>
  <c r="E101" i="1"/>
  <c r="E102" i="1"/>
  <c r="E103" i="1"/>
  <c r="E104" i="1"/>
  <c r="E105" i="1"/>
  <c r="E106" i="1"/>
  <c r="E96" i="1"/>
  <c r="E89" i="1"/>
  <c r="E90" i="1"/>
  <c r="E91" i="1"/>
  <c r="E92" i="1"/>
  <c r="E93" i="1"/>
  <c r="E94" i="1"/>
  <c r="E95" i="1"/>
  <c r="E88" i="1"/>
  <c r="F85" i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F73" i="1" s="1"/>
  <c r="E74" i="1"/>
  <c r="G74" i="1" s="1"/>
  <c r="E75" i="1"/>
  <c r="G75" i="1" s="1"/>
  <c r="E76" i="1"/>
  <c r="G76" i="1" s="1"/>
  <c r="E77" i="1"/>
  <c r="F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62" i="1"/>
  <c r="G62" i="1" s="1"/>
  <c r="F5" i="1"/>
  <c r="F21" i="1"/>
  <c r="E2" i="1"/>
  <c r="G2" i="1" s="1"/>
  <c r="E3" i="1"/>
  <c r="G3" i="1" s="1"/>
  <c r="E4" i="1"/>
  <c r="G4" i="1" s="1"/>
  <c r="E5" i="1"/>
  <c r="G5" i="1" s="1"/>
  <c r="E6" i="1"/>
  <c r="F6" i="1" s="1"/>
  <c r="E7" i="1"/>
  <c r="G7" i="1" s="1"/>
  <c r="E8" i="1"/>
  <c r="G8" i="1" s="1"/>
  <c r="E9" i="1"/>
  <c r="G9" i="1" s="1"/>
  <c r="E10" i="1"/>
  <c r="F10" i="1" s="1"/>
  <c r="E11" i="1"/>
  <c r="G11" i="1" s="1"/>
  <c r="E12" i="1"/>
  <c r="G12" i="1" s="1"/>
  <c r="E13" i="1"/>
  <c r="G13" i="1" s="1"/>
  <c r="E14" i="1"/>
  <c r="F14" i="1" s="1"/>
  <c r="E15" i="1"/>
  <c r="G15" i="1" s="1"/>
  <c r="E16" i="1"/>
  <c r="G16" i="1" s="1"/>
  <c r="E17" i="1"/>
  <c r="G17" i="1" s="1"/>
  <c r="E18" i="1"/>
  <c r="F18" i="1" s="1"/>
  <c r="E19" i="1"/>
  <c r="G19" i="1" s="1"/>
  <c r="E20" i="1"/>
  <c r="G20" i="1" s="1"/>
  <c r="E21" i="1"/>
  <c r="G21" i="1" s="1"/>
  <c r="E22" i="1"/>
  <c r="F22" i="1" s="1"/>
  <c r="E23" i="1"/>
  <c r="G23" i="1" s="1"/>
  <c r="E24" i="1"/>
  <c r="G24" i="1" s="1"/>
  <c r="E25" i="1"/>
  <c r="G25" i="1" s="1"/>
  <c r="E26" i="1"/>
  <c r="F26" i="1" s="1"/>
  <c r="E27" i="1"/>
  <c r="G27" i="1" s="1"/>
  <c r="E28" i="1"/>
  <c r="G28" i="1" s="1"/>
  <c r="E29" i="1"/>
  <c r="G29" i="1" s="1"/>
  <c r="E30" i="1"/>
  <c r="F30" i="1" s="1"/>
  <c r="E31" i="1"/>
  <c r="G31" i="1" s="1"/>
  <c r="E32" i="1"/>
  <c r="G32" i="1" s="1"/>
  <c r="E33" i="1"/>
  <c r="G33" i="1" s="1"/>
  <c r="E34" i="1"/>
  <c r="F34" i="1" s="1"/>
  <c r="E35" i="1"/>
  <c r="G35" i="1" s="1"/>
  <c r="E36" i="1"/>
  <c r="G36" i="1" s="1"/>
  <c r="E37" i="1"/>
  <c r="G37" i="1" s="1"/>
  <c r="E38" i="1"/>
  <c r="F38" i="1" s="1"/>
  <c r="E39" i="1"/>
  <c r="G39" i="1" s="1"/>
  <c r="E40" i="1"/>
  <c r="G40" i="1" s="1"/>
  <c r="E41" i="1"/>
  <c r="G41" i="1" s="1"/>
  <c r="E42" i="1"/>
  <c r="F42" i="1" s="1"/>
  <c r="H106" i="1" l="1"/>
  <c r="G30" i="1"/>
  <c r="F69" i="1"/>
  <c r="F37" i="1"/>
  <c r="G14" i="1"/>
  <c r="G77" i="1"/>
  <c r="F33" i="1"/>
  <c r="F17" i="1"/>
  <c r="G42" i="1"/>
  <c r="G26" i="1"/>
  <c r="G10" i="1"/>
  <c r="F81" i="1"/>
  <c r="F65" i="1"/>
  <c r="G73" i="1"/>
  <c r="F29" i="1"/>
  <c r="F13" i="1"/>
  <c r="G38" i="1"/>
  <c r="G22" i="1"/>
  <c r="G6" i="1"/>
  <c r="F41" i="1"/>
  <c r="F25" i="1"/>
  <c r="F9" i="1"/>
  <c r="G34" i="1"/>
  <c r="G18" i="1"/>
  <c r="F40" i="1"/>
  <c r="F36" i="1"/>
  <c r="F32" i="1"/>
  <c r="F28" i="1"/>
  <c r="F24" i="1"/>
  <c r="F20" i="1"/>
  <c r="F16" i="1"/>
  <c r="F12" i="1"/>
  <c r="F8" i="1"/>
  <c r="F4" i="1"/>
  <c r="F62" i="1"/>
  <c r="F84" i="1"/>
  <c r="F80" i="1"/>
  <c r="F76" i="1"/>
  <c r="F72" i="1"/>
  <c r="F68" i="1"/>
  <c r="F64" i="1"/>
  <c r="F2" i="1"/>
  <c r="F39" i="1"/>
  <c r="F35" i="1"/>
  <c r="F31" i="1"/>
  <c r="F27" i="1"/>
  <c r="F23" i="1"/>
  <c r="F19" i="1"/>
  <c r="F15" i="1"/>
  <c r="F11" i="1"/>
  <c r="F7" i="1"/>
  <c r="F3" i="1"/>
  <c r="F83" i="1"/>
  <c r="F79" i="1"/>
  <c r="F75" i="1"/>
  <c r="F71" i="1"/>
  <c r="F67" i="1"/>
  <c r="F63" i="1"/>
  <c r="F86" i="1"/>
  <c r="F82" i="1"/>
  <c r="F78" i="1"/>
  <c r="F74" i="1"/>
  <c r="F70" i="1"/>
  <c r="F66" i="1"/>
  <c r="H42" i="1" l="1"/>
</calcChain>
</file>

<file path=xl/sharedStrings.xml><?xml version="1.0" encoding="utf-8"?>
<sst xmlns="http://schemas.openxmlformats.org/spreadsheetml/2006/main" count="136" uniqueCount="119">
  <si>
    <t>Név</t>
  </si>
  <si>
    <t>osztály</t>
  </si>
  <si>
    <t>Albategnius</t>
  </si>
  <si>
    <t>Aldrin</t>
  </si>
  <si>
    <t>Alphonsus</t>
  </si>
  <si>
    <t>Anaxagoras</t>
  </si>
  <si>
    <t>Archimedes</t>
  </si>
  <si>
    <t>Aristarchus</t>
  </si>
  <si>
    <t>Aristoteles</t>
  </si>
  <si>
    <t>Aristullus</t>
  </si>
  <si>
    <t>Armstrong</t>
  </si>
  <si>
    <t>Arzachel</t>
  </si>
  <si>
    <t>Atlas</t>
  </si>
  <si>
    <t>Autolycus</t>
  </si>
  <si>
    <t>Bailly</t>
  </si>
  <si>
    <t>Bettinus</t>
  </si>
  <si>
    <t>Bianchini</t>
  </si>
  <si>
    <t>Billy</t>
  </si>
  <si>
    <t>Bullialdus</t>
  </si>
  <si>
    <t>Byrgius</t>
  </si>
  <si>
    <t>Byrgius A</t>
  </si>
  <si>
    <t>fiatal</t>
  </si>
  <si>
    <t>Campanus</t>
  </si>
  <si>
    <t>Cardanus</t>
  </si>
  <si>
    <t>Catharina</t>
  </si>
  <si>
    <t>Cauchy</t>
  </si>
  <si>
    <t>Clavius</t>
  </si>
  <si>
    <t>Cleomedes</t>
  </si>
  <si>
    <t>Collins</t>
  </si>
  <si>
    <t>Copernicus</t>
  </si>
  <si>
    <t>Curtius</t>
  </si>
  <si>
    <t>öreg</t>
  </si>
  <si>
    <t>Cyrillus</t>
  </si>
  <si>
    <t>Delambre</t>
  </si>
  <si>
    <t>Dionysius</t>
  </si>
  <si>
    <t>Endymion</t>
  </si>
  <si>
    <t>Eratosthenes</t>
  </si>
  <si>
    <t>Euclides</t>
  </si>
  <si>
    <t>Eudoxus</t>
  </si>
  <si>
    <t>Fabricius</t>
  </si>
  <si>
    <t>Furnerius</t>
  </si>
  <si>
    <t>Furnerius A</t>
  </si>
  <si>
    <t>Galilaei</t>
  </si>
  <si>
    <t>Gauss</t>
  </si>
  <si>
    <t>Gassendi</t>
  </si>
  <si>
    <t>Geminus</t>
  </si>
  <si>
    <t>Goldschmidt</t>
  </si>
  <si>
    <t>Grimaldi</t>
  </si>
  <si>
    <t>Gutenberg</t>
  </si>
  <si>
    <t>Hainzel</t>
  </si>
  <si>
    <t>Hansteen</t>
  </si>
  <si>
    <t>Hecataeus</t>
  </si>
  <si>
    <t>Hedin</t>
  </si>
  <si>
    <t>Hercules</t>
  </si>
  <si>
    <t>Herschel</t>
  </si>
  <si>
    <t>Herschel John</t>
  </si>
  <si>
    <t>Hesiodus</t>
  </si>
  <si>
    <t>Humboldt</t>
  </si>
  <si>
    <t>Inghirami</t>
  </si>
  <si>
    <t>Janssen</t>
  </si>
  <si>
    <t>Kepler</t>
  </si>
  <si>
    <t>Kircher</t>
  </si>
  <si>
    <t>Klein</t>
  </si>
  <si>
    <t>Krafft</t>
  </si>
  <si>
    <t>Langrenus</t>
  </si>
  <si>
    <t>Lansberg</t>
  </si>
  <si>
    <t>Linne</t>
  </si>
  <si>
    <t>Macrobius</t>
  </si>
  <si>
    <t>Maginus</t>
  </si>
  <si>
    <t>Manilius</t>
  </si>
  <si>
    <t>Maurolycus</t>
  </si>
  <si>
    <t>Menelaus</t>
  </si>
  <si>
    <t>Mercator</t>
  </si>
  <si>
    <t>Mersenius</t>
  </si>
  <si>
    <t>Messala</t>
  </si>
  <si>
    <t>Metius</t>
  </si>
  <si>
    <t>Nasmyth</t>
  </si>
  <si>
    <t>Oken</t>
  </si>
  <si>
    <t>Olbers</t>
  </si>
  <si>
    <t>Olbers A</t>
  </si>
  <si>
    <t>Petavius</t>
  </si>
  <si>
    <t>Philips</t>
  </si>
  <si>
    <t>Phocylides</t>
  </si>
  <si>
    <t>Piccolomini</t>
  </si>
  <si>
    <t>Pitatus</t>
  </si>
  <si>
    <t>Plato</t>
  </si>
  <si>
    <t>Plinius</t>
  </si>
  <si>
    <t>Plutarch</t>
  </si>
  <si>
    <t>Posidonus</t>
  </si>
  <si>
    <t>Proclus</t>
  </si>
  <si>
    <t>Ptolemaeus</t>
  </si>
  <si>
    <t>Pythagoras</t>
  </si>
  <si>
    <t>Pytheas</t>
  </si>
  <si>
    <t>Reiner</t>
  </si>
  <si>
    <t>Reinhold</t>
  </si>
  <si>
    <t>Rheita</t>
  </si>
  <si>
    <t>Riccioli</t>
  </si>
  <si>
    <t>Santbech</t>
  </si>
  <si>
    <t>Schickard</t>
  </si>
  <si>
    <t>Stevinus</t>
  </si>
  <si>
    <t>Taruntius</t>
  </si>
  <si>
    <t>Thales</t>
  </si>
  <si>
    <t>Thebit</t>
  </si>
  <si>
    <t>Theophilus</t>
  </si>
  <si>
    <t>Timocharis</t>
  </si>
  <si>
    <t>Tycho</t>
  </si>
  <si>
    <t>Vendelinus</t>
  </si>
  <si>
    <t>Wargentin</t>
  </si>
  <si>
    <t>Zucchius</t>
  </si>
  <si>
    <r>
      <rPr>
        <b/>
        <i/>
        <sz val="11"/>
        <rFont val="Arial"/>
        <family val="2"/>
        <charset val="238"/>
      </rPr>
      <t>D</t>
    </r>
    <r>
      <rPr>
        <b/>
        <sz val="11"/>
        <rFont val="Arial"/>
        <family val="2"/>
      </rPr>
      <t xml:space="preserve"> [km]</t>
    </r>
  </si>
  <si>
    <r>
      <rPr>
        <b/>
        <i/>
        <sz val="11"/>
        <rFont val="Arial"/>
        <family val="2"/>
        <charset val="238"/>
      </rPr>
      <t>h</t>
    </r>
    <r>
      <rPr>
        <b/>
        <sz val="11"/>
        <rFont val="Arial"/>
        <family val="2"/>
      </rPr>
      <t xml:space="preserve"> [m]</t>
    </r>
  </si>
  <si>
    <r>
      <rPr>
        <b/>
        <i/>
        <sz val="11"/>
        <rFont val="Arial"/>
        <family val="2"/>
        <charset val="238"/>
      </rPr>
      <t>h</t>
    </r>
    <r>
      <rPr>
        <b/>
        <vertAlign val="subscript"/>
        <sz val="11"/>
        <rFont val="Arial"/>
        <family val="2"/>
        <charset val="238"/>
      </rPr>
      <t>C</t>
    </r>
    <r>
      <rPr>
        <b/>
        <sz val="11"/>
        <rFont val="Arial"/>
        <family val="2"/>
      </rPr>
      <t xml:space="preserve"> [m]</t>
    </r>
  </si>
  <si>
    <t>O‒C [m]</t>
  </si>
  <si>
    <r>
      <t>(O‒C)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</rPr>
      <t xml:space="preserve"> [m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</rPr>
      <t>]</t>
    </r>
  </si>
  <si>
    <r>
      <rPr>
        <b/>
        <i/>
        <sz val="11"/>
        <color theme="1"/>
        <rFont val="Calibri"/>
        <family val="2"/>
        <charset val="238"/>
      </rPr>
      <t>σ</t>
    </r>
    <r>
      <rPr>
        <b/>
        <vertAlign val="subscript"/>
        <sz val="11"/>
        <color theme="1"/>
        <rFont val="Calibri"/>
        <family val="2"/>
        <charset val="238"/>
      </rPr>
      <t>1</t>
    </r>
  </si>
  <si>
    <r>
      <rPr>
        <b/>
        <i/>
        <sz val="11"/>
        <color theme="1"/>
        <rFont val="Calibri"/>
        <family val="2"/>
        <charset val="238"/>
        <scheme val="minor"/>
      </rPr>
      <t>σ</t>
    </r>
    <r>
      <rPr>
        <b/>
        <vertAlign val="subscript"/>
        <sz val="11"/>
        <color theme="1"/>
        <rFont val="Calibri"/>
        <family val="2"/>
        <charset val="238"/>
        <scheme val="minor"/>
      </rPr>
      <t>5</t>
    </r>
  </si>
  <si>
    <r>
      <rPr>
        <b/>
        <i/>
        <sz val="11"/>
        <color theme="1"/>
        <rFont val="Calibri"/>
        <family val="2"/>
        <charset val="238"/>
        <scheme val="minor"/>
      </rPr>
      <t>σ</t>
    </r>
    <r>
      <rPr>
        <b/>
        <vertAlign val="subscript"/>
        <sz val="11"/>
        <color theme="1"/>
        <rFont val="Calibri"/>
        <family val="2"/>
        <charset val="238"/>
        <scheme val="minor"/>
      </rPr>
      <t>f</t>
    </r>
  </si>
  <si>
    <r>
      <rPr>
        <b/>
        <i/>
        <sz val="11"/>
        <color theme="1"/>
        <rFont val="Calibri"/>
        <family val="2"/>
        <charset val="238"/>
      </rPr>
      <t>σ</t>
    </r>
    <r>
      <rPr>
        <b/>
        <vertAlign val="subscript"/>
        <sz val="11"/>
        <color theme="1"/>
        <rFont val="Calibri"/>
        <family val="2"/>
        <charset val="238"/>
      </rPr>
      <t>ö</t>
    </r>
  </si>
  <si>
    <t>5 / öreg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</si>
</sst>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Kráterdiagram (korkategóriák szerint)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 osztály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'Moon crater diagram'!$B$2:$B$42</c:f>
              <c:numCache>
                <c:formatCode>General</c:formatCode>
                <c:ptCount val="41"/>
                <c:pt idx="0">
                  <c:v>3</c:v>
                </c:pt>
                <c:pt idx="1">
                  <c:v>53</c:v>
                </c:pt>
                <c:pt idx="2">
                  <c:v>40</c:v>
                </c:pt>
                <c:pt idx="3">
                  <c:v>88</c:v>
                </c:pt>
                <c:pt idx="4">
                  <c:v>57</c:v>
                </c:pt>
                <c:pt idx="5">
                  <c:v>4</c:v>
                </c:pt>
                <c:pt idx="6">
                  <c:v>40</c:v>
                </c:pt>
                <c:pt idx="7">
                  <c:v>78</c:v>
                </c:pt>
                <c:pt idx="8">
                  <c:v>40</c:v>
                </c:pt>
                <c:pt idx="9">
                  <c:v>61</c:v>
                </c:pt>
                <c:pt idx="10">
                  <c:v>2</c:v>
                </c:pt>
                <c:pt idx="11">
                  <c:v>96</c:v>
                </c:pt>
                <c:pt idx="12">
                  <c:v>59</c:v>
                </c:pt>
                <c:pt idx="13">
                  <c:v>12</c:v>
                </c:pt>
                <c:pt idx="14">
                  <c:v>69</c:v>
                </c:pt>
                <c:pt idx="15">
                  <c:v>16</c:v>
                </c:pt>
                <c:pt idx="16">
                  <c:v>85</c:v>
                </c:pt>
                <c:pt idx="17">
                  <c:v>72</c:v>
                </c:pt>
                <c:pt idx="18">
                  <c:v>40</c:v>
                </c:pt>
                <c:pt idx="19">
                  <c:v>32</c:v>
                </c:pt>
                <c:pt idx="20">
                  <c:v>78</c:v>
                </c:pt>
                <c:pt idx="21">
                  <c:v>136</c:v>
                </c:pt>
                <c:pt idx="22">
                  <c:v>38</c:v>
                </c:pt>
                <c:pt idx="23">
                  <c:v>67</c:v>
                </c:pt>
                <c:pt idx="24">
                  <c:v>40</c:v>
                </c:pt>
                <c:pt idx="25">
                  <c:v>30</c:v>
                </c:pt>
                <c:pt idx="26">
                  <c:v>72</c:v>
                </c:pt>
                <c:pt idx="27">
                  <c:v>86</c:v>
                </c:pt>
                <c:pt idx="28">
                  <c:v>43</c:v>
                </c:pt>
                <c:pt idx="29">
                  <c:v>29</c:v>
                </c:pt>
                <c:pt idx="30">
                  <c:v>144</c:v>
                </c:pt>
                <c:pt idx="31">
                  <c:v>24</c:v>
                </c:pt>
                <c:pt idx="32">
                  <c:v>29</c:v>
                </c:pt>
                <c:pt idx="33">
                  <c:v>45</c:v>
                </c:pt>
                <c:pt idx="34">
                  <c:v>70</c:v>
                </c:pt>
                <c:pt idx="35">
                  <c:v>64</c:v>
                </c:pt>
                <c:pt idx="36">
                  <c:v>77</c:v>
                </c:pt>
                <c:pt idx="37">
                  <c:v>104</c:v>
                </c:pt>
                <c:pt idx="38">
                  <c:v>35</c:v>
                </c:pt>
                <c:pt idx="39">
                  <c:v>90</c:v>
                </c:pt>
                <c:pt idx="40">
                  <c:v>72</c:v>
                </c:pt>
              </c:numCache>
            </c:numRef>
          </c:xVal>
          <c:yVal>
            <c:numRef>
              <c:f>'Moon crater diagram'!$C$2:$C$42</c:f>
              <c:numCache>
                <c:formatCode>General</c:formatCode>
                <c:ptCount val="41"/>
                <c:pt idx="0">
                  <c:v>610</c:v>
                </c:pt>
                <c:pt idx="1">
                  <c:v>2743</c:v>
                </c:pt>
                <c:pt idx="2">
                  <c:v>3658</c:v>
                </c:pt>
                <c:pt idx="3">
                  <c:v>3658</c:v>
                </c:pt>
                <c:pt idx="4">
                  <c:v>3200</c:v>
                </c:pt>
                <c:pt idx="5">
                  <c:v>610</c:v>
                </c:pt>
                <c:pt idx="6">
                  <c:v>3353</c:v>
                </c:pt>
                <c:pt idx="7">
                  <c:v>3810</c:v>
                </c:pt>
                <c:pt idx="8">
                  <c:v>3048</c:v>
                </c:pt>
                <c:pt idx="9">
                  <c:v>3505</c:v>
                </c:pt>
                <c:pt idx="10">
                  <c:v>610</c:v>
                </c:pt>
                <c:pt idx="11">
                  <c:v>3810</c:v>
                </c:pt>
                <c:pt idx="12">
                  <c:v>3810</c:v>
                </c:pt>
                <c:pt idx="13">
                  <c:v>1372</c:v>
                </c:pt>
                <c:pt idx="14">
                  <c:v>4420</c:v>
                </c:pt>
                <c:pt idx="15">
                  <c:v>1981</c:v>
                </c:pt>
                <c:pt idx="16">
                  <c:v>2896</c:v>
                </c:pt>
                <c:pt idx="17">
                  <c:v>3810</c:v>
                </c:pt>
                <c:pt idx="18">
                  <c:v>3962</c:v>
                </c:pt>
                <c:pt idx="19">
                  <c:v>2286</c:v>
                </c:pt>
                <c:pt idx="20">
                  <c:v>4724</c:v>
                </c:pt>
                <c:pt idx="21">
                  <c:v>4877</c:v>
                </c:pt>
                <c:pt idx="22">
                  <c:v>3353</c:v>
                </c:pt>
                <c:pt idx="23">
                  <c:v>3658</c:v>
                </c:pt>
                <c:pt idx="24">
                  <c:v>2896</c:v>
                </c:pt>
                <c:pt idx="25">
                  <c:v>2591</c:v>
                </c:pt>
                <c:pt idx="26">
                  <c:v>3048</c:v>
                </c:pt>
                <c:pt idx="27">
                  <c:v>3658</c:v>
                </c:pt>
                <c:pt idx="28">
                  <c:v>3200</c:v>
                </c:pt>
                <c:pt idx="29">
                  <c:v>3658</c:v>
                </c:pt>
                <c:pt idx="30">
                  <c:v>5029</c:v>
                </c:pt>
                <c:pt idx="31">
                  <c:v>2134</c:v>
                </c:pt>
                <c:pt idx="32">
                  <c:v>2591</c:v>
                </c:pt>
                <c:pt idx="33">
                  <c:v>2743</c:v>
                </c:pt>
                <c:pt idx="34">
                  <c:v>4420</c:v>
                </c:pt>
                <c:pt idx="35">
                  <c:v>3962</c:v>
                </c:pt>
                <c:pt idx="36">
                  <c:v>4724</c:v>
                </c:pt>
                <c:pt idx="37">
                  <c:v>6858</c:v>
                </c:pt>
                <c:pt idx="38">
                  <c:v>2911</c:v>
                </c:pt>
                <c:pt idx="39">
                  <c:v>4267</c:v>
                </c:pt>
                <c:pt idx="40">
                  <c:v>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31-4637-AB57-74B98A34CE55}"/>
            </c:ext>
          </c:extLst>
        </c:ser>
        <c:ser>
          <c:idx val="1"/>
          <c:order val="1"/>
          <c:tx>
            <c:v>5. osztály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'Moon crater diagram'!$B$62:$B$86</c:f>
              <c:numCache>
                <c:formatCode>General</c:formatCode>
                <c:ptCount val="25"/>
                <c:pt idx="0">
                  <c:v>130</c:v>
                </c:pt>
                <c:pt idx="1">
                  <c:v>117</c:v>
                </c:pt>
                <c:pt idx="2">
                  <c:v>82</c:v>
                </c:pt>
                <c:pt idx="3">
                  <c:v>86</c:v>
                </c:pt>
                <c:pt idx="4">
                  <c:v>321</c:v>
                </c:pt>
                <c:pt idx="5">
                  <c:v>82</c:v>
                </c:pt>
                <c:pt idx="6">
                  <c:v>148</c:v>
                </c:pt>
                <c:pt idx="7">
                  <c:v>123</c:v>
                </c:pt>
                <c:pt idx="8">
                  <c:v>112</c:v>
                </c:pt>
                <c:pt idx="9">
                  <c:v>123</c:v>
                </c:pt>
                <c:pt idx="10">
                  <c:v>233</c:v>
                </c:pt>
                <c:pt idx="11">
                  <c:v>72</c:v>
                </c:pt>
                <c:pt idx="12">
                  <c:v>46</c:v>
                </c:pt>
                <c:pt idx="13">
                  <c:v>41</c:v>
                </c:pt>
                <c:pt idx="14">
                  <c:v>48</c:v>
                </c:pt>
                <c:pt idx="15">
                  <c:v>46</c:v>
                </c:pt>
                <c:pt idx="16">
                  <c:v>77</c:v>
                </c:pt>
                <c:pt idx="17">
                  <c:v>177</c:v>
                </c:pt>
                <c:pt idx="18">
                  <c:v>107</c:v>
                </c:pt>
                <c:pt idx="19">
                  <c:v>98</c:v>
                </c:pt>
                <c:pt idx="20">
                  <c:v>149</c:v>
                </c:pt>
                <c:pt idx="21">
                  <c:v>241</c:v>
                </c:pt>
                <c:pt idx="22">
                  <c:v>57</c:v>
                </c:pt>
                <c:pt idx="23">
                  <c:v>160</c:v>
                </c:pt>
                <c:pt idx="24">
                  <c:v>95</c:v>
                </c:pt>
              </c:numCache>
            </c:numRef>
          </c:xVal>
          <c:yVal>
            <c:numRef>
              <c:f>'Moon crater diagram'!$C$62:$C$86</c:f>
              <c:numCache>
                <c:formatCode>General</c:formatCode>
                <c:ptCount val="25"/>
                <c:pt idx="0">
                  <c:v>4420</c:v>
                </c:pt>
                <c:pt idx="1">
                  <c:v>3200</c:v>
                </c:pt>
                <c:pt idx="2">
                  <c:v>2134</c:v>
                </c:pt>
                <c:pt idx="3">
                  <c:v>3048</c:v>
                </c:pt>
                <c:pt idx="4">
                  <c:v>4267</c:v>
                </c:pt>
                <c:pt idx="5">
                  <c:v>1981</c:v>
                </c:pt>
                <c:pt idx="6">
                  <c:v>4420</c:v>
                </c:pt>
                <c:pt idx="7">
                  <c:v>4877</c:v>
                </c:pt>
                <c:pt idx="8">
                  <c:v>1981</c:v>
                </c:pt>
                <c:pt idx="9">
                  <c:v>2286</c:v>
                </c:pt>
                <c:pt idx="10">
                  <c:v>3200</c:v>
                </c:pt>
                <c:pt idx="11">
                  <c:v>2286</c:v>
                </c:pt>
                <c:pt idx="12">
                  <c:v>1219</c:v>
                </c:pt>
                <c:pt idx="13">
                  <c:v>1372</c:v>
                </c:pt>
                <c:pt idx="14">
                  <c:v>1981</c:v>
                </c:pt>
                <c:pt idx="15">
                  <c:v>1372</c:v>
                </c:pt>
                <c:pt idx="16">
                  <c:v>3200</c:v>
                </c:pt>
                <c:pt idx="17">
                  <c:v>4267</c:v>
                </c:pt>
                <c:pt idx="18">
                  <c:v>2438</c:v>
                </c:pt>
                <c:pt idx="19">
                  <c:v>2591</c:v>
                </c:pt>
                <c:pt idx="20">
                  <c:v>3048</c:v>
                </c:pt>
                <c:pt idx="21">
                  <c:v>2896</c:v>
                </c:pt>
                <c:pt idx="22">
                  <c:v>914</c:v>
                </c:pt>
                <c:pt idx="23">
                  <c:v>4420</c:v>
                </c:pt>
                <c:pt idx="24">
                  <c:v>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31-4637-AB57-74B98A34C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590111"/>
        <c:axId val="2029591359"/>
      </c:scatterChart>
      <c:valAx>
        <c:axId val="2029590111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D</a:t>
                </a:r>
                <a:r>
                  <a:rPr lang="hu-HU" i="1" baseline="-25000"/>
                  <a:t>r</a:t>
                </a:r>
                <a:r>
                  <a:rPr lang="hu-HU"/>
                  <a:t> átmérő [km]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9591359"/>
        <c:crosses val="autoZero"/>
        <c:crossBetween val="midCat"/>
      </c:valAx>
      <c:valAx>
        <c:axId val="2029591359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h</a:t>
                </a:r>
                <a:r>
                  <a:rPr lang="hu-HU" i="1" baseline="-25000"/>
                  <a:t>r</a:t>
                </a:r>
                <a:r>
                  <a:rPr lang="hu-HU"/>
                  <a:t> mélység</a:t>
                </a:r>
                <a:r>
                  <a:rPr lang="hu-HU" baseline="0"/>
                  <a:t> [m]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95901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Kráterdiagram (korkategóriák szerint, logaritmikus illesztéssel)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 osztály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58666415343915346"/>
                  <c:y val="-0.2349105158730158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u-HU" i="1" baseline="0">
                        <a:solidFill>
                          <a:schemeClr val="bg1"/>
                        </a:solidFill>
                      </a:rPr>
                      <a:t>h</a:t>
                    </a:r>
                    <a:r>
                      <a:rPr lang="hu-HU" i="1" baseline="-2500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= 1117ln(</a:t>
                    </a:r>
                    <a:r>
                      <a:rPr lang="hu-HU" i="1" baseline="0">
                        <a:solidFill>
                          <a:schemeClr val="bg1"/>
                        </a:solidFill>
                      </a:rPr>
                      <a:t>D</a:t>
                    </a:r>
                    <a:r>
                      <a:rPr lang="hu-HU" i="1" baseline="-2500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) - 895,5</a:t>
                    </a:r>
                    <a:br>
                      <a:rPr lang="en-US" baseline="0">
                        <a:solidFill>
                          <a:schemeClr val="bg1"/>
                        </a:solidFill>
                      </a:rPr>
                    </a:br>
                    <a:r>
                      <a:rPr lang="en-US" i="1" baseline="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² = 0,7256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General" sourceLinked="0"/>
              <c:spPr>
                <a:solidFill>
                  <a:schemeClr val="accent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crater diagram'!$B$2:$B$42</c:f>
              <c:numCache>
                <c:formatCode>General</c:formatCode>
                <c:ptCount val="41"/>
                <c:pt idx="0">
                  <c:v>3</c:v>
                </c:pt>
                <c:pt idx="1">
                  <c:v>53</c:v>
                </c:pt>
                <c:pt idx="2">
                  <c:v>40</c:v>
                </c:pt>
                <c:pt idx="3">
                  <c:v>88</c:v>
                </c:pt>
                <c:pt idx="4">
                  <c:v>57</c:v>
                </c:pt>
                <c:pt idx="5">
                  <c:v>4</c:v>
                </c:pt>
                <c:pt idx="6">
                  <c:v>40</c:v>
                </c:pt>
                <c:pt idx="7">
                  <c:v>78</c:v>
                </c:pt>
                <c:pt idx="8">
                  <c:v>40</c:v>
                </c:pt>
                <c:pt idx="9">
                  <c:v>61</c:v>
                </c:pt>
                <c:pt idx="10">
                  <c:v>2</c:v>
                </c:pt>
                <c:pt idx="11">
                  <c:v>96</c:v>
                </c:pt>
                <c:pt idx="12">
                  <c:v>59</c:v>
                </c:pt>
                <c:pt idx="13">
                  <c:v>12</c:v>
                </c:pt>
                <c:pt idx="14">
                  <c:v>69</c:v>
                </c:pt>
                <c:pt idx="15">
                  <c:v>16</c:v>
                </c:pt>
                <c:pt idx="16">
                  <c:v>85</c:v>
                </c:pt>
                <c:pt idx="17">
                  <c:v>72</c:v>
                </c:pt>
                <c:pt idx="18">
                  <c:v>40</c:v>
                </c:pt>
                <c:pt idx="19">
                  <c:v>32</c:v>
                </c:pt>
                <c:pt idx="20">
                  <c:v>78</c:v>
                </c:pt>
                <c:pt idx="21">
                  <c:v>136</c:v>
                </c:pt>
                <c:pt idx="22">
                  <c:v>38</c:v>
                </c:pt>
                <c:pt idx="23">
                  <c:v>67</c:v>
                </c:pt>
                <c:pt idx="24">
                  <c:v>40</c:v>
                </c:pt>
                <c:pt idx="25">
                  <c:v>30</c:v>
                </c:pt>
                <c:pt idx="26">
                  <c:v>72</c:v>
                </c:pt>
                <c:pt idx="27">
                  <c:v>86</c:v>
                </c:pt>
                <c:pt idx="28">
                  <c:v>43</c:v>
                </c:pt>
                <c:pt idx="29">
                  <c:v>29</c:v>
                </c:pt>
                <c:pt idx="30">
                  <c:v>144</c:v>
                </c:pt>
                <c:pt idx="31">
                  <c:v>24</c:v>
                </c:pt>
                <c:pt idx="32">
                  <c:v>29</c:v>
                </c:pt>
                <c:pt idx="33">
                  <c:v>45</c:v>
                </c:pt>
                <c:pt idx="34">
                  <c:v>70</c:v>
                </c:pt>
                <c:pt idx="35">
                  <c:v>64</c:v>
                </c:pt>
                <c:pt idx="36">
                  <c:v>77</c:v>
                </c:pt>
                <c:pt idx="37">
                  <c:v>104</c:v>
                </c:pt>
                <c:pt idx="38">
                  <c:v>35</c:v>
                </c:pt>
                <c:pt idx="39">
                  <c:v>90</c:v>
                </c:pt>
                <c:pt idx="40">
                  <c:v>72</c:v>
                </c:pt>
              </c:numCache>
            </c:numRef>
          </c:xVal>
          <c:yVal>
            <c:numRef>
              <c:f>'Moon crater diagram'!$C$2:$C$42</c:f>
              <c:numCache>
                <c:formatCode>General</c:formatCode>
                <c:ptCount val="41"/>
                <c:pt idx="0">
                  <c:v>610</c:v>
                </c:pt>
                <c:pt idx="1">
                  <c:v>2743</c:v>
                </c:pt>
                <c:pt idx="2">
                  <c:v>3658</c:v>
                </c:pt>
                <c:pt idx="3">
                  <c:v>3658</c:v>
                </c:pt>
                <c:pt idx="4">
                  <c:v>3200</c:v>
                </c:pt>
                <c:pt idx="5">
                  <c:v>610</c:v>
                </c:pt>
                <c:pt idx="6">
                  <c:v>3353</c:v>
                </c:pt>
                <c:pt idx="7">
                  <c:v>3810</c:v>
                </c:pt>
                <c:pt idx="8">
                  <c:v>3048</c:v>
                </c:pt>
                <c:pt idx="9">
                  <c:v>3505</c:v>
                </c:pt>
                <c:pt idx="10">
                  <c:v>610</c:v>
                </c:pt>
                <c:pt idx="11">
                  <c:v>3810</c:v>
                </c:pt>
                <c:pt idx="12">
                  <c:v>3810</c:v>
                </c:pt>
                <c:pt idx="13">
                  <c:v>1372</c:v>
                </c:pt>
                <c:pt idx="14">
                  <c:v>4420</c:v>
                </c:pt>
                <c:pt idx="15">
                  <c:v>1981</c:v>
                </c:pt>
                <c:pt idx="16">
                  <c:v>2896</c:v>
                </c:pt>
                <c:pt idx="17">
                  <c:v>3810</c:v>
                </c:pt>
                <c:pt idx="18">
                  <c:v>3962</c:v>
                </c:pt>
                <c:pt idx="19">
                  <c:v>2286</c:v>
                </c:pt>
                <c:pt idx="20">
                  <c:v>4724</c:v>
                </c:pt>
                <c:pt idx="21">
                  <c:v>4877</c:v>
                </c:pt>
                <c:pt idx="22">
                  <c:v>3353</c:v>
                </c:pt>
                <c:pt idx="23">
                  <c:v>3658</c:v>
                </c:pt>
                <c:pt idx="24">
                  <c:v>2896</c:v>
                </c:pt>
                <c:pt idx="25">
                  <c:v>2591</c:v>
                </c:pt>
                <c:pt idx="26">
                  <c:v>3048</c:v>
                </c:pt>
                <c:pt idx="27">
                  <c:v>3658</c:v>
                </c:pt>
                <c:pt idx="28">
                  <c:v>3200</c:v>
                </c:pt>
                <c:pt idx="29">
                  <c:v>3658</c:v>
                </c:pt>
                <c:pt idx="30">
                  <c:v>5029</c:v>
                </c:pt>
                <c:pt idx="31">
                  <c:v>2134</c:v>
                </c:pt>
                <c:pt idx="32">
                  <c:v>2591</c:v>
                </c:pt>
                <c:pt idx="33">
                  <c:v>2743</c:v>
                </c:pt>
                <c:pt idx="34">
                  <c:v>4420</c:v>
                </c:pt>
                <c:pt idx="35">
                  <c:v>3962</c:v>
                </c:pt>
                <c:pt idx="36">
                  <c:v>4724</c:v>
                </c:pt>
                <c:pt idx="37">
                  <c:v>6858</c:v>
                </c:pt>
                <c:pt idx="38">
                  <c:v>2911</c:v>
                </c:pt>
                <c:pt idx="39">
                  <c:v>4267</c:v>
                </c:pt>
                <c:pt idx="40">
                  <c:v>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F1-4120-B4AA-2E51846BD919}"/>
            </c:ext>
          </c:extLst>
        </c:ser>
        <c:ser>
          <c:idx val="1"/>
          <c:order val="1"/>
          <c:tx>
            <c:v>5. osztály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24005952380952381"/>
                  <c:y val="-0.1830676587301587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u-HU" sz="900" b="0" i="1" u="none" strike="noStrike" baseline="0">
                        <a:solidFill>
                          <a:schemeClr val="bg1"/>
                        </a:solidFill>
                        <a:effectLst/>
                      </a:rPr>
                      <a:t>h</a:t>
                    </a:r>
                    <a:r>
                      <a:rPr lang="hu-HU" sz="900" b="0" i="1" u="none" strike="noStrike" baseline="-25000">
                        <a:solidFill>
                          <a:schemeClr val="bg1"/>
                        </a:solidFill>
                        <a:effectLst/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= 1561,5ln(</a:t>
                    </a:r>
                    <a:r>
                      <a:rPr lang="hu-HU" sz="900" b="0" i="1" u="none" strike="noStrike" baseline="0">
                        <a:solidFill>
                          <a:schemeClr val="bg1"/>
                        </a:solidFill>
                        <a:effectLst/>
                      </a:rPr>
                      <a:t>D</a:t>
                    </a:r>
                    <a:r>
                      <a:rPr lang="hu-HU" sz="900" b="0" i="1" u="none" strike="noStrike" baseline="-25000">
                        <a:solidFill>
                          <a:schemeClr val="bg1"/>
                        </a:solidFill>
                        <a:effectLst/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) - 4521,5</a:t>
                    </a:r>
                    <a:br>
                      <a:rPr lang="en-US" baseline="0">
                        <a:solidFill>
                          <a:schemeClr val="bg1"/>
                        </a:solidFill>
                      </a:rPr>
                    </a:br>
                    <a:r>
                      <a:rPr lang="en-US" i="1" baseline="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² = 0,4594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General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crater diagram'!$B$62:$B$86</c:f>
              <c:numCache>
                <c:formatCode>General</c:formatCode>
                <c:ptCount val="25"/>
                <c:pt idx="0">
                  <c:v>130</c:v>
                </c:pt>
                <c:pt idx="1">
                  <c:v>117</c:v>
                </c:pt>
                <c:pt idx="2">
                  <c:v>82</c:v>
                </c:pt>
                <c:pt idx="3">
                  <c:v>86</c:v>
                </c:pt>
                <c:pt idx="4">
                  <c:v>321</c:v>
                </c:pt>
                <c:pt idx="5">
                  <c:v>82</c:v>
                </c:pt>
                <c:pt idx="6">
                  <c:v>148</c:v>
                </c:pt>
                <c:pt idx="7">
                  <c:v>123</c:v>
                </c:pt>
                <c:pt idx="8">
                  <c:v>112</c:v>
                </c:pt>
                <c:pt idx="9">
                  <c:v>123</c:v>
                </c:pt>
                <c:pt idx="10">
                  <c:v>233</c:v>
                </c:pt>
                <c:pt idx="11">
                  <c:v>72</c:v>
                </c:pt>
                <c:pt idx="12">
                  <c:v>46</c:v>
                </c:pt>
                <c:pt idx="13">
                  <c:v>41</c:v>
                </c:pt>
                <c:pt idx="14">
                  <c:v>48</c:v>
                </c:pt>
                <c:pt idx="15">
                  <c:v>46</c:v>
                </c:pt>
                <c:pt idx="16">
                  <c:v>77</c:v>
                </c:pt>
                <c:pt idx="17">
                  <c:v>177</c:v>
                </c:pt>
                <c:pt idx="18">
                  <c:v>107</c:v>
                </c:pt>
                <c:pt idx="19">
                  <c:v>98</c:v>
                </c:pt>
                <c:pt idx="20">
                  <c:v>149</c:v>
                </c:pt>
                <c:pt idx="21">
                  <c:v>241</c:v>
                </c:pt>
                <c:pt idx="22">
                  <c:v>57</c:v>
                </c:pt>
                <c:pt idx="23">
                  <c:v>160</c:v>
                </c:pt>
                <c:pt idx="24">
                  <c:v>95</c:v>
                </c:pt>
              </c:numCache>
            </c:numRef>
          </c:xVal>
          <c:yVal>
            <c:numRef>
              <c:f>'Moon crater diagram'!$C$62:$C$86</c:f>
              <c:numCache>
                <c:formatCode>General</c:formatCode>
                <c:ptCount val="25"/>
                <c:pt idx="0">
                  <c:v>4420</c:v>
                </c:pt>
                <c:pt idx="1">
                  <c:v>3200</c:v>
                </c:pt>
                <c:pt idx="2">
                  <c:v>2134</c:v>
                </c:pt>
                <c:pt idx="3">
                  <c:v>3048</c:v>
                </c:pt>
                <c:pt idx="4">
                  <c:v>4267</c:v>
                </c:pt>
                <c:pt idx="5">
                  <c:v>1981</c:v>
                </c:pt>
                <c:pt idx="6">
                  <c:v>4420</c:v>
                </c:pt>
                <c:pt idx="7">
                  <c:v>4877</c:v>
                </c:pt>
                <c:pt idx="8">
                  <c:v>1981</c:v>
                </c:pt>
                <c:pt idx="9">
                  <c:v>2286</c:v>
                </c:pt>
                <c:pt idx="10">
                  <c:v>3200</c:v>
                </c:pt>
                <c:pt idx="11">
                  <c:v>2286</c:v>
                </c:pt>
                <c:pt idx="12">
                  <c:v>1219</c:v>
                </c:pt>
                <c:pt idx="13">
                  <c:v>1372</c:v>
                </c:pt>
                <c:pt idx="14">
                  <c:v>1981</c:v>
                </c:pt>
                <c:pt idx="15">
                  <c:v>1372</c:v>
                </c:pt>
                <c:pt idx="16">
                  <c:v>3200</c:v>
                </c:pt>
                <c:pt idx="17">
                  <c:v>4267</c:v>
                </c:pt>
                <c:pt idx="18">
                  <c:v>2438</c:v>
                </c:pt>
                <c:pt idx="19">
                  <c:v>2591</c:v>
                </c:pt>
                <c:pt idx="20">
                  <c:v>3048</c:v>
                </c:pt>
                <c:pt idx="21">
                  <c:v>2896</c:v>
                </c:pt>
                <c:pt idx="22">
                  <c:v>914</c:v>
                </c:pt>
                <c:pt idx="23">
                  <c:v>4420</c:v>
                </c:pt>
                <c:pt idx="24">
                  <c:v>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F1-4120-B4AA-2E51846BD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590111"/>
        <c:axId val="2029591359"/>
      </c:scatterChart>
      <c:valAx>
        <c:axId val="2029590111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D</a:t>
                </a:r>
                <a:r>
                  <a:rPr lang="hu-HU" i="1" baseline="-25000"/>
                  <a:t>r</a:t>
                </a:r>
                <a:r>
                  <a:rPr lang="hu-HU"/>
                  <a:t> átmérő [km]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9591359"/>
        <c:crosses val="autoZero"/>
        <c:crossBetween val="midCat"/>
      </c:valAx>
      <c:valAx>
        <c:axId val="2029591359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h</a:t>
                </a:r>
                <a:r>
                  <a:rPr lang="hu-HU" i="1" baseline="-25000"/>
                  <a:t>r</a:t>
                </a:r>
                <a:r>
                  <a:rPr lang="hu-HU"/>
                  <a:t> mélység</a:t>
                </a:r>
                <a:r>
                  <a:rPr lang="hu-HU" baseline="0"/>
                  <a:t> [m]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95901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Kráterdiagram (öreg</a:t>
            </a:r>
            <a:r>
              <a:rPr lang="hu-HU" baseline="0"/>
              <a:t> + fiatal kontra 5. és 1. "elméleti" görbéje)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 osztály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58666415343915346"/>
                  <c:y val="-0.2349105158730158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u-HU" i="1" baseline="0">
                        <a:solidFill>
                          <a:schemeClr val="bg1"/>
                        </a:solidFill>
                      </a:rPr>
                      <a:t>h</a:t>
                    </a:r>
                    <a:r>
                      <a:rPr lang="hu-HU" i="1" baseline="-2500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= 1117ln(</a:t>
                    </a:r>
                    <a:r>
                      <a:rPr lang="hu-HU" i="1" baseline="0">
                        <a:solidFill>
                          <a:schemeClr val="bg1"/>
                        </a:solidFill>
                      </a:rPr>
                      <a:t>D</a:t>
                    </a:r>
                    <a:r>
                      <a:rPr lang="hu-HU" i="1" baseline="-2500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) - 895,5</a:t>
                    </a:r>
                    <a:br>
                      <a:rPr lang="en-US" baseline="0">
                        <a:solidFill>
                          <a:schemeClr val="bg1"/>
                        </a:solidFill>
                      </a:rPr>
                    </a:br>
                    <a:r>
                      <a:rPr lang="en-US" i="1" baseline="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² = 0,7256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General" sourceLinked="0"/>
              <c:spPr>
                <a:solidFill>
                  <a:schemeClr val="accent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crater diagram'!$B$2:$B$42</c:f>
              <c:numCache>
                <c:formatCode>General</c:formatCode>
                <c:ptCount val="41"/>
                <c:pt idx="0">
                  <c:v>3</c:v>
                </c:pt>
                <c:pt idx="1">
                  <c:v>53</c:v>
                </c:pt>
                <c:pt idx="2">
                  <c:v>40</c:v>
                </c:pt>
                <c:pt idx="3">
                  <c:v>88</c:v>
                </c:pt>
                <c:pt idx="4">
                  <c:v>57</c:v>
                </c:pt>
                <c:pt idx="5">
                  <c:v>4</c:v>
                </c:pt>
                <c:pt idx="6">
                  <c:v>40</c:v>
                </c:pt>
                <c:pt idx="7">
                  <c:v>78</c:v>
                </c:pt>
                <c:pt idx="8">
                  <c:v>40</c:v>
                </c:pt>
                <c:pt idx="9">
                  <c:v>61</c:v>
                </c:pt>
                <c:pt idx="10">
                  <c:v>2</c:v>
                </c:pt>
                <c:pt idx="11">
                  <c:v>96</c:v>
                </c:pt>
                <c:pt idx="12">
                  <c:v>59</c:v>
                </c:pt>
                <c:pt idx="13">
                  <c:v>12</c:v>
                </c:pt>
                <c:pt idx="14">
                  <c:v>69</c:v>
                </c:pt>
                <c:pt idx="15">
                  <c:v>16</c:v>
                </c:pt>
                <c:pt idx="16">
                  <c:v>85</c:v>
                </c:pt>
                <c:pt idx="17">
                  <c:v>72</c:v>
                </c:pt>
                <c:pt idx="18">
                  <c:v>40</c:v>
                </c:pt>
                <c:pt idx="19">
                  <c:v>32</c:v>
                </c:pt>
                <c:pt idx="20">
                  <c:v>78</c:v>
                </c:pt>
                <c:pt idx="21">
                  <c:v>136</c:v>
                </c:pt>
                <c:pt idx="22">
                  <c:v>38</c:v>
                </c:pt>
                <c:pt idx="23">
                  <c:v>67</c:v>
                </c:pt>
                <c:pt idx="24">
                  <c:v>40</c:v>
                </c:pt>
                <c:pt idx="25">
                  <c:v>30</c:v>
                </c:pt>
                <c:pt idx="26">
                  <c:v>72</c:v>
                </c:pt>
                <c:pt idx="27">
                  <c:v>86</c:v>
                </c:pt>
                <c:pt idx="28">
                  <c:v>43</c:v>
                </c:pt>
                <c:pt idx="29">
                  <c:v>29</c:v>
                </c:pt>
                <c:pt idx="30">
                  <c:v>144</c:v>
                </c:pt>
                <c:pt idx="31">
                  <c:v>24</c:v>
                </c:pt>
                <c:pt idx="32">
                  <c:v>29</c:v>
                </c:pt>
                <c:pt idx="33">
                  <c:v>45</c:v>
                </c:pt>
                <c:pt idx="34">
                  <c:v>70</c:v>
                </c:pt>
                <c:pt idx="35">
                  <c:v>64</c:v>
                </c:pt>
                <c:pt idx="36">
                  <c:v>77</c:v>
                </c:pt>
                <c:pt idx="37">
                  <c:v>104</c:v>
                </c:pt>
                <c:pt idx="38">
                  <c:v>35</c:v>
                </c:pt>
                <c:pt idx="39">
                  <c:v>90</c:v>
                </c:pt>
                <c:pt idx="40">
                  <c:v>72</c:v>
                </c:pt>
              </c:numCache>
            </c:numRef>
          </c:xVal>
          <c:yVal>
            <c:numRef>
              <c:f>'Moon crater diagram'!$C$2:$C$42</c:f>
              <c:numCache>
                <c:formatCode>General</c:formatCode>
                <c:ptCount val="41"/>
                <c:pt idx="0">
                  <c:v>610</c:v>
                </c:pt>
                <c:pt idx="1">
                  <c:v>2743</c:v>
                </c:pt>
                <c:pt idx="2">
                  <c:v>3658</c:v>
                </c:pt>
                <c:pt idx="3">
                  <c:v>3658</c:v>
                </c:pt>
                <c:pt idx="4">
                  <c:v>3200</c:v>
                </c:pt>
                <c:pt idx="5">
                  <c:v>610</c:v>
                </c:pt>
                <c:pt idx="6">
                  <c:v>3353</c:v>
                </c:pt>
                <c:pt idx="7">
                  <c:v>3810</c:v>
                </c:pt>
                <c:pt idx="8">
                  <c:v>3048</c:v>
                </c:pt>
                <c:pt idx="9">
                  <c:v>3505</c:v>
                </c:pt>
                <c:pt idx="10">
                  <c:v>610</c:v>
                </c:pt>
                <c:pt idx="11">
                  <c:v>3810</c:v>
                </c:pt>
                <c:pt idx="12">
                  <c:v>3810</c:v>
                </c:pt>
                <c:pt idx="13">
                  <c:v>1372</c:v>
                </c:pt>
                <c:pt idx="14">
                  <c:v>4420</c:v>
                </c:pt>
                <c:pt idx="15">
                  <c:v>1981</c:v>
                </c:pt>
                <c:pt idx="16">
                  <c:v>2896</c:v>
                </c:pt>
                <c:pt idx="17">
                  <c:v>3810</c:v>
                </c:pt>
                <c:pt idx="18">
                  <c:v>3962</c:v>
                </c:pt>
                <c:pt idx="19">
                  <c:v>2286</c:v>
                </c:pt>
                <c:pt idx="20">
                  <c:v>4724</c:v>
                </c:pt>
                <c:pt idx="21">
                  <c:v>4877</c:v>
                </c:pt>
                <c:pt idx="22">
                  <c:v>3353</c:v>
                </c:pt>
                <c:pt idx="23">
                  <c:v>3658</c:v>
                </c:pt>
                <c:pt idx="24">
                  <c:v>2896</c:v>
                </c:pt>
                <c:pt idx="25">
                  <c:v>2591</c:v>
                </c:pt>
                <c:pt idx="26">
                  <c:v>3048</c:v>
                </c:pt>
                <c:pt idx="27">
                  <c:v>3658</c:v>
                </c:pt>
                <c:pt idx="28">
                  <c:v>3200</c:v>
                </c:pt>
                <c:pt idx="29">
                  <c:v>3658</c:v>
                </c:pt>
                <c:pt idx="30">
                  <c:v>5029</c:v>
                </c:pt>
                <c:pt idx="31">
                  <c:v>2134</c:v>
                </c:pt>
                <c:pt idx="32">
                  <c:v>2591</c:v>
                </c:pt>
                <c:pt idx="33">
                  <c:v>2743</c:v>
                </c:pt>
                <c:pt idx="34">
                  <c:v>4420</c:v>
                </c:pt>
                <c:pt idx="35">
                  <c:v>3962</c:v>
                </c:pt>
                <c:pt idx="36">
                  <c:v>4724</c:v>
                </c:pt>
                <c:pt idx="37">
                  <c:v>6858</c:v>
                </c:pt>
                <c:pt idx="38">
                  <c:v>2911</c:v>
                </c:pt>
                <c:pt idx="39">
                  <c:v>4267</c:v>
                </c:pt>
                <c:pt idx="40">
                  <c:v>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EB-4CFE-ADCD-2F2C2238F0E0}"/>
            </c:ext>
          </c:extLst>
        </c:ser>
        <c:ser>
          <c:idx val="1"/>
          <c:order val="1"/>
          <c:tx>
            <c:v>5. osztály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24005952380952381"/>
                  <c:y val="-0.1830676587301587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u-HU" sz="900" b="0" i="1" u="none" strike="noStrike" baseline="0">
                        <a:solidFill>
                          <a:schemeClr val="bg1"/>
                        </a:solidFill>
                        <a:effectLst/>
                      </a:rPr>
                      <a:t>h</a:t>
                    </a:r>
                    <a:r>
                      <a:rPr lang="hu-HU" sz="900" b="0" i="1" u="none" strike="noStrike" baseline="-25000">
                        <a:solidFill>
                          <a:schemeClr val="bg1"/>
                        </a:solidFill>
                        <a:effectLst/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= 1561,5ln(</a:t>
                    </a:r>
                    <a:r>
                      <a:rPr lang="hu-HU" sz="900" b="0" i="1" u="none" strike="noStrike" baseline="0">
                        <a:solidFill>
                          <a:schemeClr val="bg1"/>
                        </a:solidFill>
                        <a:effectLst/>
                      </a:rPr>
                      <a:t>D</a:t>
                    </a:r>
                    <a:r>
                      <a:rPr lang="hu-HU" sz="900" b="0" i="1" u="none" strike="noStrike" baseline="-25000">
                        <a:solidFill>
                          <a:schemeClr val="bg1"/>
                        </a:solidFill>
                        <a:effectLst/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) - 4521,5</a:t>
                    </a:r>
                    <a:br>
                      <a:rPr lang="en-US" baseline="0">
                        <a:solidFill>
                          <a:schemeClr val="bg1"/>
                        </a:solidFill>
                      </a:rPr>
                    </a:br>
                    <a:r>
                      <a:rPr lang="en-US" i="1" baseline="0">
                        <a:solidFill>
                          <a:schemeClr val="bg1"/>
                        </a:solidFill>
                      </a:rPr>
                      <a:t>R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² = 0,4594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General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crater diagram'!$B$62:$B$86</c:f>
              <c:numCache>
                <c:formatCode>General</c:formatCode>
                <c:ptCount val="25"/>
                <c:pt idx="0">
                  <c:v>130</c:v>
                </c:pt>
                <c:pt idx="1">
                  <c:v>117</c:v>
                </c:pt>
                <c:pt idx="2">
                  <c:v>82</c:v>
                </c:pt>
                <c:pt idx="3">
                  <c:v>86</c:v>
                </c:pt>
                <c:pt idx="4">
                  <c:v>321</c:v>
                </c:pt>
                <c:pt idx="5">
                  <c:v>82</c:v>
                </c:pt>
                <c:pt idx="6">
                  <c:v>148</c:v>
                </c:pt>
                <c:pt idx="7">
                  <c:v>123</c:v>
                </c:pt>
                <c:pt idx="8">
                  <c:v>112</c:v>
                </c:pt>
                <c:pt idx="9">
                  <c:v>123</c:v>
                </c:pt>
                <c:pt idx="10">
                  <c:v>233</c:v>
                </c:pt>
                <c:pt idx="11">
                  <c:v>72</c:v>
                </c:pt>
                <c:pt idx="12">
                  <c:v>46</c:v>
                </c:pt>
                <c:pt idx="13">
                  <c:v>41</c:v>
                </c:pt>
                <c:pt idx="14">
                  <c:v>48</c:v>
                </c:pt>
                <c:pt idx="15">
                  <c:v>46</c:v>
                </c:pt>
                <c:pt idx="16">
                  <c:v>77</c:v>
                </c:pt>
                <c:pt idx="17">
                  <c:v>177</c:v>
                </c:pt>
                <c:pt idx="18">
                  <c:v>107</c:v>
                </c:pt>
                <c:pt idx="19">
                  <c:v>98</c:v>
                </c:pt>
                <c:pt idx="20">
                  <c:v>149</c:v>
                </c:pt>
                <c:pt idx="21">
                  <c:v>241</c:v>
                </c:pt>
                <c:pt idx="22">
                  <c:v>57</c:v>
                </c:pt>
                <c:pt idx="23">
                  <c:v>160</c:v>
                </c:pt>
                <c:pt idx="24">
                  <c:v>95</c:v>
                </c:pt>
              </c:numCache>
            </c:numRef>
          </c:xVal>
          <c:yVal>
            <c:numRef>
              <c:f>'Moon crater diagram'!$C$62:$C$86</c:f>
              <c:numCache>
                <c:formatCode>General</c:formatCode>
                <c:ptCount val="25"/>
                <c:pt idx="0">
                  <c:v>4420</c:v>
                </c:pt>
                <c:pt idx="1">
                  <c:v>3200</c:v>
                </c:pt>
                <c:pt idx="2">
                  <c:v>2134</c:v>
                </c:pt>
                <c:pt idx="3">
                  <c:v>3048</c:v>
                </c:pt>
                <c:pt idx="4">
                  <c:v>4267</c:v>
                </c:pt>
                <c:pt idx="5">
                  <c:v>1981</c:v>
                </c:pt>
                <c:pt idx="6">
                  <c:v>4420</c:v>
                </c:pt>
                <c:pt idx="7">
                  <c:v>4877</c:v>
                </c:pt>
                <c:pt idx="8">
                  <c:v>1981</c:v>
                </c:pt>
                <c:pt idx="9">
                  <c:v>2286</c:v>
                </c:pt>
                <c:pt idx="10">
                  <c:v>3200</c:v>
                </c:pt>
                <c:pt idx="11">
                  <c:v>2286</c:v>
                </c:pt>
                <c:pt idx="12">
                  <c:v>1219</c:v>
                </c:pt>
                <c:pt idx="13">
                  <c:v>1372</c:v>
                </c:pt>
                <c:pt idx="14">
                  <c:v>1981</c:v>
                </c:pt>
                <c:pt idx="15">
                  <c:v>1372</c:v>
                </c:pt>
                <c:pt idx="16">
                  <c:v>3200</c:v>
                </c:pt>
                <c:pt idx="17">
                  <c:v>4267</c:v>
                </c:pt>
                <c:pt idx="18">
                  <c:v>2438</c:v>
                </c:pt>
                <c:pt idx="19">
                  <c:v>2591</c:v>
                </c:pt>
                <c:pt idx="20">
                  <c:v>3048</c:v>
                </c:pt>
                <c:pt idx="21">
                  <c:v>2896</c:v>
                </c:pt>
                <c:pt idx="22">
                  <c:v>914</c:v>
                </c:pt>
                <c:pt idx="23">
                  <c:v>4420</c:v>
                </c:pt>
                <c:pt idx="24">
                  <c:v>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EB-4CFE-ADCD-2F2C2238F0E0}"/>
            </c:ext>
          </c:extLst>
        </c:ser>
        <c:ser>
          <c:idx val="2"/>
          <c:order val="2"/>
          <c:tx>
            <c:v>öreg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'Moon crater diagram'!$B$96:$B$106</c:f>
              <c:numCache>
                <c:formatCode>General</c:formatCode>
                <c:ptCount val="11"/>
                <c:pt idx="0">
                  <c:v>101</c:v>
                </c:pt>
                <c:pt idx="1">
                  <c:v>180</c:v>
                </c:pt>
                <c:pt idx="2">
                  <c:v>144</c:v>
                </c:pt>
                <c:pt idx="3">
                  <c:v>169</c:v>
                </c:pt>
                <c:pt idx="4">
                  <c:v>246</c:v>
                </c:pt>
                <c:pt idx="5">
                  <c:v>49</c:v>
                </c:pt>
                <c:pt idx="6">
                  <c:v>115</c:v>
                </c:pt>
                <c:pt idx="7">
                  <c:v>86</c:v>
                </c:pt>
                <c:pt idx="8">
                  <c:v>128</c:v>
                </c:pt>
                <c:pt idx="9">
                  <c:v>111</c:v>
                </c:pt>
                <c:pt idx="10">
                  <c:v>66</c:v>
                </c:pt>
              </c:numCache>
            </c:numRef>
          </c:xVal>
          <c:yVal>
            <c:numRef>
              <c:f>'Moon crater diagram'!$C$96:$C$106</c:f>
              <c:numCache>
                <c:formatCode>General</c:formatCode>
                <c:ptCount val="11"/>
                <c:pt idx="0">
                  <c:v>3962</c:v>
                </c:pt>
                <c:pt idx="1">
                  <c:v>3962</c:v>
                </c:pt>
                <c:pt idx="2">
                  <c:v>1981</c:v>
                </c:pt>
                <c:pt idx="3">
                  <c:v>1676</c:v>
                </c:pt>
                <c:pt idx="4">
                  <c:v>2896</c:v>
                </c:pt>
                <c:pt idx="5">
                  <c:v>1981</c:v>
                </c:pt>
                <c:pt idx="6">
                  <c:v>2743</c:v>
                </c:pt>
                <c:pt idx="7">
                  <c:v>1372</c:v>
                </c:pt>
                <c:pt idx="8">
                  <c:v>3200</c:v>
                </c:pt>
                <c:pt idx="9">
                  <c:v>914</c:v>
                </c:pt>
                <c:pt idx="10">
                  <c:v>2743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EB-4CFE-ADCD-2F2C2238F0E0}"/>
            </c:ext>
          </c:extLst>
        </c:ser>
        <c:ser>
          <c:idx val="3"/>
          <c:order val="3"/>
          <c:tx>
            <c:v>fiatal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'Moon crater diagram'!$B$88:$B$95</c:f>
              <c:numCache>
                <c:formatCode>General</c:formatCode>
                <c:ptCount val="8"/>
                <c:pt idx="0">
                  <c:v>20</c:v>
                </c:pt>
                <c:pt idx="1">
                  <c:v>12</c:v>
                </c:pt>
                <c:pt idx="2">
                  <c:v>19</c:v>
                </c:pt>
                <c:pt idx="3">
                  <c:v>14</c:v>
                </c:pt>
                <c:pt idx="4">
                  <c:v>140</c:v>
                </c:pt>
                <c:pt idx="5">
                  <c:v>1</c:v>
                </c:pt>
                <c:pt idx="6">
                  <c:v>41</c:v>
                </c:pt>
                <c:pt idx="7">
                  <c:v>35</c:v>
                </c:pt>
              </c:numCache>
            </c:numRef>
          </c:xVal>
          <c:yVal>
            <c:numRef>
              <c:f>'Moon crater diagram'!$C$88:$C$95</c:f>
              <c:numCache>
                <c:formatCode>General</c:formatCode>
                <c:ptCount val="8"/>
                <c:pt idx="0">
                  <c:v>1219</c:v>
                </c:pt>
                <c:pt idx="1">
                  <c:v>1829</c:v>
                </c:pt>
                <c:pt idx="2">
                  <c:v>2591</c:v>
                </c:pt>
                <c:pt idx="3">
                  <c:v>1067</c:v>
                </c:pt>
                <c:pt idx="4">
                  <c:v>4724</c:v>
                </c:pt>
                <c:pt idx="5">
                  <c:v>457</c:v>
                </c:pt>
                <c:pt idx="6">
                  <c:v>2438</c:v>
                </c:pt>
                <c:pt idx="7">
                  <c:v>1829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EB-4CFE-ADCD-2F2C2238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590111"/>
        <c:axId val="2029591359"/>
      </c:scatterChart>
      <c:valAx>
        <c:axId val="2029590111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D</a:t>
                </a:r>
                <a:r>
                  <a:rPr lang="hu-HU" i="1" baseline="-25000"/>
                  <a:t>r</a:t>
                </a:r>
                <a:r>
                  <a:rPr lang="hu-HU"/>
                  <a:t> átmérő [km]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9591359"/>
        <c:crosses val="autoZero"/>
        <c:crossBetween val="midCat"/>
      </c:valAx>
      <c:valAx>
        <c:axId val="2029591359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h</a:t>
                </a:r>
                <a:r>
                  <a:rPr lang="hu-HU" i="1" baseline="-25000"/>
                  <a:t>r</a:t>
                </a:r>
                <a:r>
                  <a:rPr lang="hu-HU"/>
                  <a:t> mélység</a:t>
                </a:r>
                <a:r>
                  <a:rPr lang="hu-HU" baseline="0"/>
                  <a:t> [m]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95901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21</xdr:col>
      <xdr:colOff>244800</xdr:colOff>
      <xdr:row>27</xdr:row>
      <xdr:rowOff>87000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53FAD13-8C02-4B0E-99D8-37CCB682C84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0</xdr:colOff>
      <xdr:row>1</xdr:row>
      <xdr:rowOff>0</xdr:rowOff>
    </xdr:from>
    <xdr:to>
      <xdr:col>34</xdr:col>
      <xdr:colOff>244800</xdr:colOff>
      <xdr:row>27</xdr:row>
      <xdr:rowOff>87000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2EA51DE-AF27-4819-8292-BF818D6C2F4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0</xdr:colOff>
      <xdr:row>29</xdr:row>
      <xdr:rowOff>0</xdr:rowOff>
    </xdr:from>
    <xdr:to>
      <xdr:col>34</xdr:col>
      <xdr:colOff>244800</xdr:colOff>
      <xdr:row>55</xdr:row>
      <xdr:rowOff>48900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B70E8B0-571A-49D4-B5A6-F8887AD76A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A0ACF-7C3C-4BB7-B934-F91F13990CB5}">
  <dimension ref="A1:I106"/>
  <sheetViews>
    <sheetView tabSelected="1" zoomScaleNormal="100" workbookViewId="0"/>
  </sheetViews>
  <sheetFormatPr defaultRowHeight="15" x14ac:dyDescent="0.25"/>
  <cols>
    <col min="1" max="1" width="13.42578125" bestFit="1" customWidth="1"/>
    <col min="2" max="2" width="7.7109375" bestFit="1" customWidth="1"/>
    <col min="3" max="3" width="6.28515625" bestFit="1" customWidth="1"/>
    <col min="4" max="4" width="8" bestFit="1" customWidth="1"/>
    <col min="5" max="5" width="7.28515625" bestFit="1" customWidth="1"/>
    <col min="6" max="6" width="9.140625" bestFit="1" customWidth="1"/>
    <col min="7" max="7" width="12.28515625" bestFit="1" customWidth="1"/>
  </cols>
  <sheetData>
    <row r="1" spans="1:7" ht="18" x14ac:dyDescent="0.3">
      <c r="A1" s="1" t="s">
        <v>0</v>
      </c>
      <c r="B1" s="2" t="s">
        <v>109</v>
      </c>
      <c r="C1" s="2" t="s">
        <v>110</v>
      </c>
      <c r="D1" s="1" t="s">
        <v>1</v>
      </c>
      <c r="E1" s="2" t="s">
        <v>111</v>
      </c>
      <c r="F1" s="1" t="s">
        <v>112</v>
      </c>
      <c r="G1" s="1" t="s">
        <v>113</v>
      </c>
    </row>
    <row r="2" spans="1:7" x14ac:dyDescent="0.25">
      <c r="A2" s="3" t="s">
        <v>3</v>
      </c>
      <c r="B2" s="4">
        <v>3</v>
      </c>
      <c r="C2" s="4">
        <v>610</v>
      </c>
      <c r="D2" s="4">
        <v>1</v>
      </c>
      <c r="E2" s="5">
        <f>1117*LN(B2)-895.5</f>
        <v>331.64992644227868</v>
      </c>
      <c r="F2" s="5">
        <f>C2-E2</f>
        <v>278.35007355772132</v>
      </c>
      <c r="G2" s="5">
        <f>(C2-E2)^2</f>
        <v>77478.763449588863</v>
      </c>
    </row>
    <row r="3" spans="1:7" x14ac:dyDescent="0.25">
      <c r="A3" s="3" t="s">
        <v>5</v>
      </c>
      <c r="B3" s="4">
        <v>53</v>
      </c>
      <c r="C3" s="4">
        <v>2743</v>
      </c>
      <c r="D3" s="4">
        <v>1</v>
      </c>
      <c r="E3" s="5">
        <f t="shared" ref="E3:E42" si="0">1117*LN(B3)-895.5</f>
        <v>3539.3160674377204</v>
      </c>
      <c r="F3" s="5">
        <f t="shared" ref="F3:F42" si="1">C3-E3</f>
        <v>-796.31606743772045</v>
      </c>
      <c r="G3" s="5">
        <f t="shared" ref="G3:G42" si="2">(C3-E3)^2</f>
        <v>634119.27925947611</v>
      </c>
    </row>
    <row r="4" spans="1:7" x14ac:dyDescent="0.25">
      <c r="A4" s="3" t="s">
        <v>7</v>
      </c>
      <c r="B4" s="4">
        <v>40</v>
      </c>
      <c r="C4" s="4">
        <v>3658</v>
      </c>
      <c r="D4" s="4">
        <v>1</v>
      </c>
      <c r="E4" s="5">
        <f t="shared" si="0"/>
        <v>3224.9783502452665</v>
      </c>
      <c r="F4" s="5">
        <f t="shared" si="1"/>
        <v>433.02164975473352</v>
      </c>
      <c r="G4" s="5">
        <f t="shared" si="2"/>
        <v>187507.7491563111</v>
      </c>
    </row>
    <row r="5" spans="1:7" x14ac:dyDescent="0.25">
      <c r="A5" s="3" t="s">
        <v>8</v>
      </c>
      <c r="B5" s="4">
        <v>88</v>
      </c>
      <c r="C5" s="4">
        <v>3658</v>
      </c>
      <c r="D5" s="4">
        <v>1</v>
      </c>
      <c r="E5" s="5">
        <f t="shared" si="0"/>
        <v>4105.6852217721571</v>
      </c>
      <c r="F5" s="5">
        <f t="shared" si="1"/>
        <v>-447.68522177215709</v>
      </c>
      <c r="G5" s="5">
        <f t="shared" si="2"/>
        <v>200422.05779318546</v>
      </c>
    </row>
    <row r="6" spans="1:7" x14ac:dyDescent="0.25">
      <c r="A6" s="3" t="s">
        <v>9</v>
      </c>
      <c r="B6" s="4">
        <v>57</v>
      </c>
      <c r="C6" s="4">
        <v>3200</v>
      </c>
      <c r="D6" s="4">
        <v>1</v>
      </c>
      <c r="E6" s="5">
        <f t="shared" si="0"/>
        <v>3620.588266171193</v>
      </c>
      <c r="F6" s="5">
        <f t="shared" si="1"/>
        <v>-420.58826617119303</v>
      </c>
      <c r="G6" s="5">
        <f t="shared" si="2"/>
        <v>176894.4896408903</v>
      </c>
    </row>
    <row r="7" spans="1:7" x14ac:dyDescent="0.25">
      <c r="A7" s="3" t="s">
        <v>10</v>
      </c>
      <c r="B7" s="4">
        <v>4</v>
      </c>
      <c r="C7" s="4">
        <v>610</v>
      </c>
      <c r="D7" s="4">
        <v>1</v>
      </c>
      <c r="E7" s="5">
        <f t="shared" si="0"/>
        <v>652.99080137091778</v>
      </c>
      <c r="F7" s="5">
        <f t="shared" si="1"/>
        <v>-42.990801370917779</v>
      </c>
      <c r="G7" s="5">
        <f t="shared" si="2"/>
        <v>1848.2090025137061</v>
      </c>
    </row>
    <row r="8" spans="1:7" x14ac:dyDescent="0.25">
      <c r="A8" s="3" t="s">
        <v>13</v>
      </c>
      <c r="B8" s="4">
        <v>40</v>
      </c>
      <c r="C8" s="4">
        <v>3353</v>
      </c>
      <c r="D8" s="4">
        <v>1</v>
      </c>
      <c r="E8" s="5">
        <f t="shared" si="0"/>
        <v>3224.9783502452665</v>
      </c>
      <c r="F8" s="5">
        <f t="shared" si="1"/>
        <v>128.02164975473352</v>
      </c>
      <c r="G8" s="5">
        <f t="shared" si="2"/>
        <v>16389.542805923662</v>
      </c>
    </row>
    <row r="9" spans="1:7" x14ac:dyDescent="0.25">
      <c r="A9" s="3" t="s">
        <v>15</v>
      </c>
      <c r="B9" s="4">
        <v>78</v>
      </c>
      <c r="C9" s="4">
        <v>3810</v>
      </c>
      <c r="D9" s="4">
        <v>1</v>
      </c>
      <c r="E9" s="5">
        <f t="shared" si="0"/>
        <v>3970.9437594122737</v>
      </c>
      <c r="F9" s="5">
        <f t="shared" si="1"/>
        <v>-160.94375941227372</v>
      </c>
      <c r="G9" s="5">
        <f t="shared" si="2"/>
        <v>25902.893693755846</v>
      </c>
    </row>
    <row r="10" spans="1:7" x14ac:dyDescent="0.25">
      <c r="A10" s="3" t="s">
        <v>16</v>
      </c>
      <c r="B10" s="4">
        <v>40</v>
      </c>
      <c r="C10" s="4">
        <v>3048</v>
      </c>
      <c r="D10" s="4">
        <v>1</v>
      </c>
      <c r="E10" s="5">
        <f t="shared" si="0"/>
        <v>3224.9783502452665</v>
      </c>
      <c r="F10" s="5">
        <f t="shared" si="1"/>
        <v>-176.97835024526648</v>
      </c>
      <c r="G10" s="5">
        <f t="shared" si="2"/>
        <v>31321.336455536217</v>
      </c>
    </row>
    <row r="11" spans="1:7" x14ac:dyDescent="0.25">
      <c r="A11" s="3" t="s">
        <v>18</v>
      </c>
      <c r="B11" s="4">
        <v>61</v>
      </c>
      <c r="C11" s="4">
        <v>3505</v>
      </c>
      <c r="D11" s="4">
        <v>1</v>
      </c>
      <c r="E11" s="5">
        <f t="shared" si="0"/>
        <v>3696.3461062815886</v>
      </c>
      <c r="F11" s="5">
        <f t="shared" si="1"/>
        <v>-191.34610628158862</v>
      </c>
      <c r="G11" s="5">
        <f t="shared" si="2"/>
        <v>36613.332389125004</v>
      </c>
    </row>
    <row r="12" spans="1:7" x14ac:dyDescent="0.25">
      <c r="A12" s="3" t="s">
        <v>28</v>
      </c>
      <c r="B12" s="4">
        <v>2</v>
      </c>
      <c r="C12" s="4">
        <v>610</v>
      </c>
      <c r="D12" s="4">
        <v>1</v>
      </c>
      <c r="E12" s="5">
        <f t="shared" si="0"/>
        <v>-121.25459931454111</v>
      </c>
      <c r="F12" s="5">
        <f t="shared" si="1"/>
        <v>731.25459931454111</v>
      </c>
      <c r="G12" s="5">
        <f t="shared" si="2"/>
        <v>534733.2890186701</v>
      </c>
    </row>
    <row r="13" spans="1:7" x14ac:dyDescent="0.25">
      <c r="A13" s="3" t="s">
        <v>29</v>
      </c>
      <c r="B13" s="4">
        <v>96</v>
      </c>
      <c r="C13" s="4">
        <v>3810</v>
      </c>
      <c r="D13" s="4">
        <v>1</v>
      </c>
      <c r="E13" s="5">
        <f t="shared" si="0"/>
        <v>4202.8769298695734</v>
      </c>
      <c r="F13" s="5">
        <f t="shared" si="1"/>
        <v>-392.87692986957336</v>
      </c>
      <c r="G13" s="5">
        <f t="shared" si="2"/>
        <v>154352.28202374166</v>
      </c>
    </row>
    <row r="14" spans="1:7" x14ac:dyDescent="0.25">
      <c r="A14" s="3" t="s">
        <v>36</v>
      </c>
      <c r="B14" s="4">
        <v>59</v>
      </c>
      <c r="C14" s="4">
        <v>3810</v>
      </c>
      <c r="D14" s="4">
        <v>1</v>
      </c>
      <c r="E14" s="5">
        <f t="shared" si="0"/>
        <v>3659.1093248426887</v>
      </c>
      <c r="F14" s="5">
        <f t="shared" si="1"/>
        <v>150.89067515731131</v>
      </c>
      <c r="G14" s="5">
        <f t="shared" si="2"/>
        <v>22767.995849429244</v>
      </c>
    </row>
    <row r="15" spans="1:7" x14ac:dyDescent="0.25">
      <c r="A15" s="3" t="s">
        <v>37</v>
      </c>
      <c r="B15" s="4">
        <v>12</v>
      </c>
      <c r="C15" s="4">
        <v>1372</v>
      </c>
      <c r="D15" s="4">
        <v>1</v>
      </c>
      <c r="E15" s="5">
        <f t="shared" si="0"/>
        <v>1880.1407278131965</v>
      </c>
      <c r="F15" s="5">
        <f t="shared" si="1"/>
        <v>-508.14072781319646</v>
      </c>
      <c r="G15" s="5">
        <f t="shared" si="2"/>
        <v>258206.999262525</v>
      </c>
    </row>
    <row r="16" spans="1:7" x14ac:dyDescent="0.25">
      <c r="A16" s="3" t="s">
        <v>38</v>
      </c>
      <c r="B16" s="4">
        <v>69</v>
      </c>
      <c r="C16" s="4">
        <v>4420</v>
      </c>
      <c r="D16" s="4">
        <v>1</v>
      </c>
      <c r="E16" s="5">
        <f t="shared" si="0"/>
        <v>3833.9969656351386</v>
      </c>
      <c r="F16" s="5">
        <f t="shared" si="1"/>
        <v>586.00303436486138</v>
      </c>
      <c r="G16" s="5">
        <f t="shared" si="2"/>
        <v>343399.55628482491</v>
      </c>
    </row>
    <row r="17" spans="1:7" x14ac:dyDescent="0.25">
      <c r="A17" s="3" t="s">
        <v>42</v>
      </c>
      <c r="B17" s="4">
        <v>16</v>
      </c>
      <c r="C17" s="4">
        <v>1981</v>
      </c>
      <c r="D17" s="4">
        <v>1</v>
      </c>
      <c r="E17" s="5">
        <f t="shared" si="0"/>
        <v>2201.4816027418356</v>
      </c>
      <c r="F17" s="5">
        <f t="shared" si="1"/>
        <v>-220.48160274183556</v>
      </c>
      <c r="G17" s="5">
        <f t="shared" si="2"/>
        <v>48612.137147608591</v>
      </c>
    </row>
    <row r="18" spans="1:7" x14ac:dyDescent="0.25">
      <c r="A18" s="3" t="s">
        <v>45</v>
      </c>
      <c r="B18" s="4">
        <v>85</v>
      </c>
      <c r="C18" s="4">
        <v>2896</v>
      </c>
      <c r="D18" s="4">
        <v>1</v>
      </c>
      <c r="E18" s="5">
        <f t="shared" si="0"/>
        <v>4066.941453499684</v>
      </c>
      <c r="F18" s="5">
        <f t="shared" si="1"/>
        <v>-1170.941453499684</v>
      </c>
      <c r="G18" s="5">
        <f t="shared" si="2"/>
        <v>1371103.8875239526</v>
      </c>
    </row>
    <row r="19" spans="1:7" x14ac:dyDescent="0.25">
      <c r="A19" s="3" t="s">
        <v>53</v>
      </c>
      <c r="B19" s="4">
        <v>72</v>
      </c>
      <c r="C19" s="4">
        <v>3810</v>
      </c>
      <c r="D19" s="4">
        <v>1</v>
      </c>
      <c r="E19" s="5">
        <f t="shared" si="0"/>
        <v>3881.5360549409334</v>
      </c>
      <c r="F19" s="5">
        <f t="shared" si="1"/>
        <v>-71.536054940933354</v>
      </c>
      <c r="G19" s="5">
        <f t="shared" si="2"/>
        <v>5117.4071565122358</v>
      </c>
    </row>
    <row r="20" spans="1:7" x14ac:dyDescent="0.25">
      <c r="A20" s="3" t="s">
        <v>54</v>
      </c>
      <c r="B20" s="4">
        <v>40</v>
      </c>
      <c r="C20" s="4">
        <v>3962</v>
      </c>
      <c r="D20" s="4">
        <v>1</v>
      </c>
      <c r="E20" s="5">
        <f t="shared" si="0"/>
        <v>3224.9783502452665</v>
      </c>
      <c r="F20" s="5">
        <f t="shared" si="1"/>
        <v>737.02164975473352</v>
      </c>
      <c r="G20" s="5">
        <f t="shared" si="2"/>
        <v>543200.91220718913</v>
      </c>
    </row>
    <row r="21" spans="1:7" x14ac:dyDescent="0.25">
      <c r="A21" s="3" t="s">
        <v>60</v>
      </c>
      <c r="B21" s="4">
        <v>32</v>
      </c>
      <c r="C21" s="4">
        <v>2286</v>
      </c>
      <c r="D21" s="4">
        <v>1</v>
      </c>
      <c r="E21" s="5">
        <f t="shared" si="0"/>
        <v>2975.7270034272947</v>
      </c>
      <c r="F21" s="5">
        <f t="shared" si="1"/>
        <v>-689.72700342729468</v>
      </c>
      <c r="G21" s="5">
        <f t="shared" si="2"/>
        <v>475723.33925679536</v>
      </c>
    </row>
    <row r="22" spans="1:7" x14ac:dyDescent="0.25">
      <c r="A22" s="3" t="s">
        <v>61</v>
      </c>
      <c r="B22" s="4">
        <v>78</v>
      </c>
      <c r="C22" s="4">
        <v>4724</v>
      </c>
      <c r="D22" s="4">
        <v>1</v>
      </c>
      <c r="E22" s="5">
        <f t="shared" si="0"/>
        <v>3970.9437594122737</v>
      </c>
      <c r="F22" s="5">
        <f t="shared" si="1"/>
        <v>753.05624058772628</v>
      </c>
      <c r="G22" s="5">
        <f t="shared" si="2"/>
        <v>567093.70148811943</v>
      </c>
    </row>
    <row r="23" spans="1:7" x14ac:dyDescent="0.25">
      <c r="A23" s="3" t="s">
        <v>64</v>
      </c>
      <c r="B23" s="4">
        <v>136</v>
      </c>
      <c r="C23" s="4">
        <v>4877</v>
      </c>
      <c r="D23" s="4">
        <v>1</v>
      </c>
      <c r="E23" s="5">
        <f t="shared" si="0"/>
        <v>4591.9355073671704</v>
      </c>
      <c r="F23" s="5">
        <f t="shared" si="1"/>
        <v>285.06449263282957</v>
      </c>
      <c r="G23" s="5">
        <f t="shared" si="2"/>
        <v>81261.764960012544</v>
      </c>
    </row>
    <row r="24" spans="1:7" x14ac:dyDescent="0.25">
      <c r="A24" s="3" t="s">
        <v>65</v>
      </c>
      <c r="B24" s="4">
        <v>38</v>
      </c>
      <c r="C24" s="4">
        <v>3353</v>
      </c>
      <c r="D24" s="4">
        <v>1</v>
      </c>
      <c r="E24" s="5">
        <f t="shared" si="0"/>
        <v>3167.683740414373</v>
      </c>
      <c r="F24" s="5">
        <f t="shared" si="1"/>
        <v>185.31625958562699</v>
      </c>
      <c r="G24" s="5">
        <f t="shared" si="2"/>
        <v>34342.116066807488</v>
      </c>
    </row>
    <row r="25" spans="1:7" x14ac:dyDescent="0.25">
      <c r="A25" s="3" t="s">
        <v>67</v>
      </c>
      <c r="B25" s="4">
        <v>67</v>
      </c>
      <c r="C25" s="4">
        <v>3658</v>
      </c>
      <c r="D25" s="4">
        <v>1</v>
      </c>
      <c r="E25" s="5">
        <f t="shared" si="0"/>
        <v>3801.1416558597084</v>
      </c>
      <c r="F25" s="5">
        <f t="shared" si="1"/>
        <v>-143.14165585970841</v>
      </c>
      <c r="G25" s="5">
        <f t="shared" si="2"/>
        <v>20489.533642259194</v>
      </c>
    </row>
    <row r="26" spans="1:7" x14ac:dyDescent="0.25">
      <c r="A26" s="3" t="s">
        <v>69</v>
      </c>
      <c r="B26" s="4">
        <v>40</v>
      </c>
      <c r="C26" s="4">
        <v>2896</v>
      </c>
      <c r="D26" s="4">
        <v>1</v>
      </c>
      <c r="E26" s="5">
        <f t="shared" si="0"/>
        <v>3224.9783502452665</v>
      </c>
      <c r="F26" s="5">
        <f t="shared" si="1"/>
        <v>-328.97835024526648</v>
      </c>
      <c r="G26" s="5">
        <f t="shared" si="2"/>
        <v>108226.75493009723</v>
      </c>
    </row>
    <row r="27" spans="1:7" x14ac:dyDescent="0.25">
      <c r="A27" s="3" t="s">
        <v>71</v>
      </c>
      <c r="B27" s="4">
        <v>30</v>
      </c>
      <c r="C27" s="4">
        <v>2591</v>
      </c>
      <c r="D27" s="4">
        <v>1</v>
      </c>
      <c r="E27" s="5">
        <f t="shared" si="0"/>
        <v>2903.6374753166278</v>
      </c>
      <c r="F27" s="5">
        <f t="shared" si="1"/>
        <v>-312.63747531662784</v>
      </c>
      <c r="G27" s="5">
        <f t="shared" si="2"/>
        <v>97742.190972355078</v>
      </c>
    </row>
    <row r="28" spans="1:7" x14ac:dyDescent="0.25">
      <c r="A28" s="3" t="s">
        <v>78</v>
      </c>
      <c r="B28" s="4">
        <v>72</v>
      </c>
      <c r="C28" s="4">
        <v>3048</v>
      </c>
      <c r="D28" s="4">
        <v>1</v>
      </c>
      <c r="E28" s="5">
        <f t="shared" si="0"/>
        <v>3881.5360549409334</v>
      </c>
      <c r="F28" s="5">
        <f t="shared" si="1"/>
        <v>-833.53605494093335</v>
      </c>
      <c r="G28" s="5">
        <f t="shared" si="2"/>
        <v>694782.35488649469</v>
      </c>
    </row>
    <row r="29" spans="1:7" x14ac:dyDescent="0.25">
      <c r="A29" s="3" t="s">
        <v>83</v>
      </c>
      <c r="B29" s="4">
        <v>86</v>
      </c>
      <c r="C29" s="4">
        <v>3658</v>
      </c>
      <c r="D29" s="4">
        <v>1</v>
      </c>
      <c r="E29" s="5">
        <f t="shared" si="0"/>
        <v>4080.0059299151681</v>
      </c>
      <c r="F29" s="5">
        <f t="shared" si="1"/>
        <v>-422.00592991516805</v>
      </c>
      <c r="G29" s="5">
        <f t="shared" si="2"/>
        <v>178089.00488356574</v>
      </c>
    </row>
    <row r="30" spans="1:7" x14ac:dyDescent="0.25">
      <c r="A30" s="3" t="s">
        <v>86</v>
      </c>
      <c r="B30" s="4">
        <v>43</v>
      </c>
      <c r="C30" s="4">
        <v>3200</v>
      </c>
      <c r="D30" s="4">
        <v>1</v>
      </c>
      <c r="E30" s="5">
        <f t="shared" si="0"/>
        <v>3305.7605292297094</v>
      </c>
      <c r="F30" s="5">
        <f t="shared" si="1"/>
        <v>-105.76052922970939</v>
      </c>
      <c r="G30" s="5">
        <f t="shared" si="2"/>
        <v>11185.289542948214</v>
      </c>
    </row>
    <row r="31" spans="1:7" x14ac:dyDescent="0.25">
      <c r="A31" s="3" t="s">
        <v>89</v>
      </c>
      <c r="B31" s="4">
        <v>29</v>
      </c>
      <c r="C31" s="4">
        <v>3658</v>
      </c>
      <c r="D31" s="4">
        <v>1</v>
      </c>
      <c r="E31" s="5">
        <f t="shared" si="0"/>
        <v>2865.7694420948915</v>
      </c>
      <c r="F31" s="5">
        <f t="shared" si="1"/>
        <v>792.23055790510853</v>
      </c>
      <c r="G31" s="5">
        <f t="shared" si="2"/>
        <v>627629.25687863957</v>
      </c>
    </row>
    <row r="32" spans="1:7" x14ac:dyDescent="0.25">
      <c r="A32" s="3" t="s">
        <v>91</v>
      </c>
      <c r="B32" s="4">
        <v>144</v>
      </c>
      <c r="C32" s="4">
        <v>5029</v>
      </c>
      <c r="D32" s="4">
        <v>1</v>
      </c>
      <c r="E32" s="5">
        <f t="shared" si="0"/>
        <v>4655.7814556263929</v>
      </c>
      <c r="F32" s="5">
        <f t="shared" si="1"/>
        <v>373.21854437360707</v>
      </c>
      <c r="G32" s="5">
        <f t="shared" si="2"/>
        <v>139292.08186435411</v>
      </c>
    </row>
    <row r="33" spans="1:9" x14ac:dyDescent="0.25">
      <c r="A33" s="3" t="s">
        <v>92</v>
      </c>
      <c r="B33" s="4">
        <v>24</v>
      </c>
      <c r="C33" s="4">
        <v>2134</v>
      </c>
      <c r="D33" s="4">
        <v>1</v>
      </c>
      <c r="E33" s="5">
        <f t="shared" si="0"/>
        <v>2654.3861284986556</v>
      </c>
      <c r="F33" s="5">
        <f t="shared" si="1"/>
        <v>-520.38612849865558</v>
      </c>
      <c r="G33" s="5">
        <f t="shared" si="2"/>
        <v>270801.72273381928</v>
      </c>
    </row>
    <row r="34" spans="1:9" x14ac:dyDescent="0.25">
      <c r="A34" s="3" t="s">
        <v>93</v>
      </c>
      <c r="B34" s="4">
        <v>29</v>
      </c>
      <c r="C34" s="4">
        <v>2591</v>
      </c>
      <c r="D34" s="4">
        <v>1</v>
      </c>
      <c r="E34" s="5">
        <f t="shared" si="0"/>
        <v>2865.7694420948915</v>
      </c>
      <c r="F34" s="5">
        <f t="shared" si="1"/>
        <v>-274.76944209489147</v>
      </c>
      <c r="G34" s="5">
        <f t="shared" si="2"/>
        <v>75498.246309137918</v>
      </c>
    </row>
    <row r="35" spans="1:9" x14ac:dyDescent="0.25">
      <c r="A35" s="3" t="s">
        <v>94</v>
      </c>
      <c r="B35" s="4">
        <v>45</v>
      </c>
      <c r="C35" s="4">
        <v>2743</v>
      </c>
      <c r="D35" s="4">
        <v>1</v>
      </c>
      <c r="E35" s="5">
        <f t="shared" si="0"/>
        <v>3356.542001073447</v>
      </c>
      <c r="F35" s="5">
        <f t="shared" si="1"/>
        <v>-613.54200107344695</v>
      </c>
      <c r="G35" s="5">
        <f t="shared" si="2"/>
        <v>376433.78708120959</v>
      </c>
    </row>
    <row r="36" spans="1:9" x14ac:dyDescent="0.25">
      <c r="A36" s="3" t="s">
        <v>95</v>
      </c>
      <c r="B36" s="4">
        <v>70</v>
      </c>
      <c r="C36" s="4">
        <v>4420</v>
      </c>
      <c r="D36" s="4">
        <v>1</v>
      </c>
      <c r="E36" s="5">
        <f t="shared" si="0"/>
        <v>3850.0691853691342</v>
      </c>
      <c r="F36" s="5">
        <f t="shared" si="1"/>
        <v>569.93081463086583</v>
      </c>
      <c r="G36" s="5">
        <f t="shared" si="2"/>
        <v>324821.13346580236</v>
      </c>
    </row>
    <row r="37" spans="1:9" x14ac:dyDescent="0.25">
      <c r="A37" s="3" t="s">
        <v>97</v>
      </c>
      <c r="B37" s="4">
        <v>64</v>
      </c>
      <c r="C37" s="4">
        <v>3962</v>
      </c>
      <c r="D37" s="4">
        <v>1</v>
      </c>
      <c r="E37" s="5">
        <f t="shared" si="0"/>
        <v>3749.9724041127529</v>
      </c>
      <c r="F37" s="5">
        <f t="shared" si="1"/>
        <v>212.02759588724712</v>
      </c>
      <c r="G37" s="5">
        <f t="shared" si="2"/>
        <v>44955.701417725773</v>
      </c>
    </row>
    <row r="38" spans="1:9" x14ac:dyDescent="0.25">
      <c r="A38" s="3" t="s">
        <v>99</v>
      </c>
      <c r="B38" s="4">
        <v>77</v>
      </c>
      <c r="C38" s="4">
        <v>4724</v>
      </c>
      <c r="D38" s="4">
        <v>1</v>
      </c>
      <c r="E38" s="5">
        <f t="shared" si="0"/>
        <v>3956.5306562105652</v>
      </c>
      <c r="F38" s="5">
        <f t="shared" si="1"/>
        <v>767.46934378943479</v>
      </c>
      <c r="G38" s="5">
        <f t="shared" si="2"/>
        <v>589009.19365658564</v>
      </c>
    </row>
    <row r="39" spans="1:9" x14ac:dyDescent="0.25">
      <c r="A39" s="3" t="s">
        <v>103</v>
      </c>
      <c r="B39" s="4">
        <v>104</v>
      </c>
      <c r="C39" s="4">
        <v>6858</v>
      </c>
      <c r="D39" s="4">
        <v>1</v>
      </c>
      <c r="E39" s="5">
        <f t="shared" si="0"/>
        <v>4292.2846343409128</v>
      </c>
      <c r="F39" s="5">
        <f t="shared" si="1"/>
        <v>2565.7153656590872</v>
      </c>
      <c r="G39" s="5">
        <f t="shared" si="2"/>
        <v>6582895.3375791432</v>
      </c>
    </row>
    <row r="40" spans="1:9" x14ac:dyDescent="0.25">
      <c r="A40" s="3" t="s">
        <v>104</v>
      </c>
      <c r="B40" s="4">
        <v>35</v>
      </c>
      <c r="C40" s="4">
        <v>2911</v>
      </c>
      <c r="D40" s="4">
        <v>1</v>
      </c>
      <c r="E40" s="5">
        <f t="shared" si="0"/>
        <v>3075.8237846836751</v>
      </c>
      <c r="F40" s="5">
        <f t="shared" si="1"/>
        <v>-164.82378468367506</v>
      </c>
      <c r="G40" s="5">
        <f t="shared" si="2"/>
        <v>27166.879997450476</v>
      </c>
    </row>
    <row r="41" spans="1:9" ht="18" x14ac:dyDescent="0.35">
      <c r="A41" s="3" t="s">
        <v>105</v>
      </c>
      <c r="B41" s="4">
        <v>90</v>
      </c>
      <c r="C41" s="4">
        <v>4267</v>
      </c>
      <c r="D41" s="4">
        <v>1</v>
      </c>
      <c r="E41" s="5">
        <f t="shared" si="0"/>
        <v>4130.7874017589056</v>
      </c>
      <c r="F41" s="5">
        <f t="shared" si="1"/>
        <v>136.21259824109438</v>
      </c>
      <c r="G41" s="5">
        <f t="shared" si="2"/>
        <v>18553.87191958979</v>
      </c>
      <c r="H41" s="8" t="s">
        <v>114</v>
      </c>
      <c r="I41" s="9"/>
    </row>
    <row r="42" spans="1:9" x14ac:dyDescent="0.25">
      <c r="A42" s="3" t="s">
        <v>108</v>
      </c>
      <c r="B42" s="4">
        <v>72</v>
      </c>
      <c r="C42" s="4">
        <v>3200</v>
      </c>
      <c r="D42" s="4">
        <v>1</v>
      </c>
      <c r="E42" s="5">
        <f t="shared" si="0"/>
        <v>3881.5360549409334</v>
      </c>
      <c r="F42" s="5">
        <f t="shared" si="1"/>
        <v>-681.53605494093335</v>
      </c>
      <c r="G42" s="5">
        <f t="shared" si="2"/>
        <v>464491.39418445091</v>
      </c>
      <c r="H42" s="6">
        <f>SQRT(SUM(G2:G42)/40)</f>
        <v>641.88154627310564</v>
      </c>
      <c r="I42" s="10"/>
    </row>
    <row r="43" spans="1:9" x14ac:dyDescent="0.25">
      <c r="A43" s="3" t="s">
        <v>23</v>
      </c>
      <c r="B43" s="4">
        <v>49</v>
      </c>
      <c r="C43" s="4">
        <v>1981</v>
      </c>
      <c r="D43" s="4">
        <v>2</v>
      </c>
      <c r="E43" s="5"/>
      <c r="F43" s="5"/>
      <c r="G43" s="5"/>
    </row>
    <row r="44" spans="1:9" x14ac:dyDescent="0.25">
      <c r="A44" s="3" t="s">
        <v>26</v>
      </c>
      <c r="B44" s="4">
        <v>260</v>
      </c>
      <c r="C44" s="4">
        <v>4877</v>
      </c>
      <c r="D44" s="4">
        <v>2</v>
      </c>
      <c r="E44" s="5"/>
      <c r="F44" s="5"/>
      <c r="G44" s="5"/>
    </row>
    <row r="45" spans="1:9" x14ac:dyDescent="0.25">
      <c r="A45" s="3" t="s">
        <v>33</v>
      </c>
      <c r="B45" s="4">
        <v>51</v>
      </c>
      <c r="C45" s="4">
        <v>3505</v>
      </c>
      <c r="D45" s="4">
        <v>2</v>
      </c>
      <c r="E45" s="5"/>
      <c r="F45" s="5"/>
      <c r="G45" s="5"/>
    </row>
    <row r="46" spans="1:9" x14ac:dyDescent="0.25">
      <c r="A46" s="3" t="s">
        <v>39</v>
      </c>
      <c r="B46" s="4">
        <v>77</v>
      </c>
      <c r="C46" s="4">
        <v>4420</v>
      </c>
      <c r="D46" s="4">
        <v>2</v>
      </c>
      <c r="E46" s="5"/>
      <c r="F46" s="5"/>
      <c r="G46" s="5"/>
    </row>
    <row r="47" spans="1:9" x14ac:dyDescent="0.25">
      <c r="A47" s="3" t="s">
        <v>57</v>
      </c>
      <c r="B47" s="4">
        <v>201</v>
      </c>
      <c r="C47" s="4">
        <v>4724</v>
      </c>
      <c r="D47" s="4">
        <v>2</v>
      </c>
      <c r="E47" s="5"/>
      <c r="F47" s="5"/>
      <c r="G47" s="5"/>
    </row>
    <row r="48" spans="1:9" x14ac:dyDescent="0.25">
      <c r="A48" s="3" t="s">
        <v>58</v>
      </c>
      <c r="B48" s="4">
        <v>99</v>
      </c>
      <c r="C48" s="4">
        <v>3353</v>
      </c>
      <c r="D48" s="4">
        <v>2</v>
      </c>
      <c r="E48" s="5"/>
      <c r="F48" s="5"/>
      <c r="G48" s="5"/>
    </row>
    <row r="49" spans="1:7" x14ac:dyDescent="0.25">
      <c r="A49" s="3" t="s">
        <v>70</v>
      </c>
      <c r="B49" s="4">
        <v>117</v>
      </c>
      <c r="C49" s="4">
        <v>5029</v>
      </c>
      <c r="D49" s="4">
        <v>2</v>
      </c>
      <c r="E49" s="5"/>
      <c r="F49" s="5"/>
      <c r="G49" s="5"/>
    </row>
    <row r="50" spans="1:7" x14ac:dyDescent="0.25">
      <c r="A50" s="3" t="s">
        <v>75</v>
      </c>
      <c r="B50" s="4">
        <v>88</v>
      </c>
      <c r="C50" s="4">
        <v>2591</v>
      </c>
      <c r="D50" s="4">
        <v>2</v>
      </c>
      <c r="E50" s="5"/>
      <c r="F50" s="5"/>
      <c r="G50" s="5"/>
    </row>
    <row r="51" spans="1:7" x14ac:dyDescent="0.25">
      <c r="A51" s="3" t="s">
        <v>102</v>
      </c>
      <c r="B51" s="4">
        <v>57</v>
      </c>
      <c r="C51" s="4">
        <v>3200</v>
      </c>
      <c r="D51" s="4">
        <v>2</v>
      </c>
      <c r="E51" s="5"/>
      <c r="F51" s="5"/>
      <c r="G51" s="5"/>
    </row>
    <row r="52" spans="1:7" x14ac:dyDescent="0.25">
      <c r="A52" s="3" t="s">
        <v>11</v>
      </c>
      <c r="B52" s="4">
        <v>95</v>
      </c>
      <c r="C52" s="4">
        <v>3962</v>
      </c>
      <c r="D52" s="4">
        <v>3</v>
      </c>
      <c r="E52" s="5"/>
      <c r="F52" s="5"/>
      <c r="G52" s="5"/>
    </row>
    <row r="53" spans="1:7" x14ac:dyDescent="0.25">
      <c r="A53" s="3" t="s">
        <v>17</v>
      </c>
      <c r="B53" s="4">
        <v>48</v>
      </c>
      <c r="C53" s="4">
        <v>1219</v>
      </c>
      <c r="D53" s="4">
        <v>3</v>
      </c>
      <c r="E53" s="5"/>
      <c r="F53" s="5"/>
      <c r="G53" s="5"/>
    </row>
    <row r="54" spans="1:7" x14ac:dyDescent="0.25">
      <c r="A54" s="3" t="s">
        <v>19</v>
      </c>
      <c r="B54" s="4">
        <v>85</v>
      </c>
      <c r="C54" s="4">
        <v>4572</v>
      </c>
      <c r="D54" s="4">
        <v>3</v>
      </c>
      <c r="E54" s="5"/>
      <c r="F54" s="5"/>
      <c r="G54" s="5"/>
    </row>
    <row r="55" spans="1:7" x14ac:dyDescent="0.25">
      <c r="A55" s="3" t="s">
        <v>32</v>
      </c>
      <c r="B55" s="4">
        <v>99</v>
      </c>
      <c r="C55" s="4">
        <v>3658</v>
      </c>
      <c r="D55" s="4">
        <v>3</v>
      </c>
      <c r="E55" s="5"/>
      <c r="F55" s="5"/>
      <c r="G55" s="5"/>
    </row>
    <row r="56" spans="1:7" x14ac:dyDescent="0.25">
      <c r="A56" s="3" t="s">
        <v>40</v>
      </c>
      <c r="B56" s="4">
        <v>130</v>
      </c>
      <c r="C56" s="4">
        <v>3353</v>
      </c>
      <c r="D56" s="4">
        <v>3</v>
      </c>
      <c r="E56" s="5"/>
      <c r="F56" s="5"/>
      <c r="G56" s="5"/>
    </row>
    <row r="57" spans="1:7" x14ac:dyDescent="0.25">
      <c r="A57" s="3" t="s">
        <v>68</v>
      </c>
      <c r="B57" s="4">
        <v>185</v>
      </c>
      <c r="C57" s="4">
        <v>5029</v>
      </c>
      <c r="D57" s="4">
        <v>3</v>
      </c>
      <c r="E57" s="5"/>
      <c r="F57" s="5"/>
      <c r="G57" s="5"/>
    </row>
    <row r="58" spans="1:7" x14ac:dyDescent="0.25">
      <c r="A58" s="3" t="s">
        <v>73</v>
      </c>
      <c r="B58" s="4">
        <v>93</v>
      </c>
      <c r="C58" s="4">
        <v>2286</v>
      </c>
      <c r="D58" s="4">
        <v>3</v>
      </c>
      <c r="E58" s="5"/>
      <c r="F58" s="5"/>
      <c r="G58" s="5"/>
    </row>
    <row r="59" spans="1:7" x14ac:dyDescent="0.25">
      <c r="A59" s="3" t="s">
        <v>82</v>
      </c>
      <c r="B59" s="4">
        <v>143</v>
      </c>
      <c r="C59" s="4">
        <v>2134</v>
      </c>
      <c r="D59" s="4">
        <v>3</v>
      </c>
      <c r="E59" s="5"/>
      <c r="F59" s="5"/>
      <c r="G59" s="5"/>
    </row>
    <row r="60" spans="1:7" x14ac:dyDescent="0.25">
      <c r="A60" s="3" t="s">
        <v>96</v>
      </c>
      <c r="B60" s="4">
        <v>156</v>
      </c>
      <c r="C60" s="4">
        <v>2286</v>
      </c>
      <c r="D60" s="4">
        <v>3</v>
      </c>
      <c r="E60" s="5"/>
      <c r="F60" s="5"/>
      <c r="G60" s="5"/>
    </row>
    <row r="61" spans="1:7" x14ac:dyDescent="0.25">
      <c r="A61" s="3" t="s">
        <v>24</v>
      </c>
      <c r="B61" s="4">
        <v>103</v>
      </c>
      <c r="C61" s="4">
        <v>2743</v>
      </c>
      <c r="D61" s="4">
        <v>4</v>
      </c>
      <c r="E61" s="5"/>
      <c r="F61" s="5"/>
      <c r="G61" s="5"/>
    </row>
    <row r="62" spans="1:7" x14ac:dyDescent="0.25">
      <c r="A62" s="3" t="s">
        <v>2</v>
      </c>
      <c r="B62" s="4">
        <v>130</v>
      </c>
      <c r="C62" s="4">
        <v>4420</v>
      </c>
      <c r="D62" s="4">
        <v>5</v>
      </c>
      <c r="E62" s="5">
        <f>1561.5*LN(B62)-4521.5</f>
        <v>3079.1550443863916</v>
      </c>
      <c r="F62" s="5">
        <f>C62-E62</f>
        <v>1340.8449556136084</v>
      </c>
      <c r="G62" s="5">
        <f>(C62-E62)^2</f>
        <v>1797865.1949944594</v>
      </c>
    </row>
    <row r="63" spans="1:7" x14ac:dyDescent="0.25">
      <c r="A63" s="3" t="s">
        <v>4</v>
      </c>
      <c r="B63" s="4">
        <v>117</v>
      </c>
      <c r="C63" s="4">
        <v>3200</v>
      </c>
      <c r="D63" s="4">
        <v>5</v>
      </c>
      <c r="E63" s="5">
        <f t="shared" ref="E63:E86" si="3">1561.5*LN(B63)-4521.5</f>
        <v>2914.6345991866965</v>
      </c>
      <c r="F63" s="5">
        <f t="shared" ref="F63:F86" si="4">C63-E63</f>
        <v>285.36540081330349</v>
      </c>
      <c r="G63" s="5">
        <f t="shared" ref="G63:G86" si="5">(C63-E63)^2</f>
        <v>81433.411981337355</v>
      </c>
    </row>
    <row r="64" spans="1:7" x14ac:dyDescent="0.25">
      <c r="A64" s="3" t="s">
        <v>6</v>
      </c>
      <c r="B64" s="4">
        <v>82</v>
      </c>
      <c r="C64" s="4">
        <v>2134</v>
      </c>
      <c r="D64" s="4">
        <v>5</v>
      </c>
      <c r="E64" s="5">
        <f t="shared" si="3"/>
        <v>2359.5921046031317</v>
      </c>
      <c r="F64" s="5">
        <f t="shared" si="4"/>
        <v>-225.5921046031317</v>
      </c>
      <c r="G64" s="5">
        <f t="shared" si="5"/>
        <v>50891.797659270313</v>
      </c>
    </row>
    <row r="65" spans="1:7" x14ac:dyDescent="0.25">
      <c r="A65" s="3" t="s">
        <v>12</v>
      </c>
      <c r="B65" s="4">
        <v>86</v>
      </c>
      <c r="C65" s="4">
        <v>3048</v>
      </c>
      <c r="D65" s="4">
        <v>5</v>
      </c>
      <c r="E65" s="5">
        <f t="shared" si="3"/>
        <v>2433.9633030998521</v>
      </c>
      <c r="F65" s="5">
        <f t="shared" si="4"/>
        <v>614.03669690014794</v>
      </c>
      <c r="G65" s="5">
        <f t="shared" si="5"/>
        <v>377041.06514004414</v>
      </c>
    </row>
    <row r="66" spans="1:7" x14ac:dyDescent="0.25">
      <c r="A66" s="3" t="s">
        <v>14</v>
      </c>
      <c r="B66" s="4">
        <v>321</v>
      </c>
      <c r="C66" s="4">
        <v>4267</v>
      </c>
      <c r="D66" s="4">
        <v>5</v>
      </c>
      <c r="E66" s="5">
        <f t="shared" si="3"/>
        <v>4490.605313767519</v>
      </c>
      <c r="F66" s="5">
        <f t="shared" si="4"/>
        <v>-223.60531376751896</v>
      </c>
      <c r="G66" s="5">
        <f t="shared" si="5"/>
        <v>49999.336345070609</v>
      </c>
    </row>
    <row r="67" spans="1:7" x14ac:dyDescent="0.25">
      <c r="A67" s="3" t="s">
        <v>22</v>
      </c>
      <c r="B67" s="4">
        <v>82</v>
      </c>
      <c r="C67" s="4">
        <v>1981</v>
      </c>
      <c r="D67" s="4">
        <v>5</v>
      </c>
      <c r="E67" s="5">
        <f t="shared" si="3"/>
        <v>2359.5921046031317</v>
      </c>
      <c r="F67" s="5">
        <f t="shared" si="4"/>
        <v>-378.5921046031317</v>
      </c>
      <c r="G67" s="5">
        <f t="shared" si="5"/>
        <v>143331.98166782863</v>
      </c>
    </row>
    <row r="68" spans="1:7" x14ac:dyDescent="0.25">
      <c r="A68" s="3" t="s">
        <v>27</v>
      </c>
      <c r="B68" s="4">
        <v>148</v>
      </c>
      <c r="C68" s="4">
        <v>4420</v>
      </c>
      <c r="D68" s="4">
        <v>5</v>
      </c>
      <c r="E68" s="5">
        <f t="shared" si="3"/>
        <v>3281.6469654826651</v>
      </c>
      <c r="F68" s="5">
        <f t="shared" si="4"/>
        <v>1138.3530345173349</v>
      </c>
      <c r="G68" s="5">
        <f t="shared" si="5"/>
        <v>1295847.6311948246</v>
      </c>
    </row>
    <row r="69" spans="1:7" x14ac:dyDescent="0.25">
      <c r="A69" s="3" t="s">
        <v>35</v>
      </c>
      <c r="B69" s="4">
        <v>123</v>
      </c>
      <c r="C69" s="4">
        <v>4877</v>
      </c>
      <c r="D69" s="4">
        <v>5</v>
      </c>
      <c r="E69" s="5">
        <f t="shared" si="3"/>
        <v>2992.7258709140297</v>
      </c>
      <c r="F69" s="5">
        <f t="shared" si="4"/>
        <v>1884.2741290859703</v>
      </c>
      <c r="G69" s="5">
        <f t="shared" si="5"/>
        <v>3550488.9935426922</v>
      </c>
    </row>
    <row r="70" spans="1:7" x14ac:dyDescent="0.25">
      <c r="A70" s="3" t="s">
        <v>44</v>
      </c>
      <c r="B70" s="4">
        <v>112</v>
      </c>
      <c r="C70" s="4">
        <v>1981</v>
      </c>
      <c r="D70" s="4">
        <v>5</v>
      </c>
      <c r="E70" s="5">
        <f t="shared" si="3"/>
        <v>2846.4359875272894</v>
      </c>
      <c r="F70" s="5">
        <f t="shared" si="4"/>
        <v>-865.4359875272894</v>
      </c>
      <c r="G70" s="5">
        <f t="shared" si="5"/>
        <v>748979.44850733457</v>
      </c>
    </row>
    <row r="71" spans="1:7" x14ac:dyDescent="0.25">
      <c r="A71" s="3" t="s">
        <v>46</v>
      </c>
      <c r="B71" s="4">
        <v>123</v>
      </c>
      <c r="C71" s="4">
        <v>2286</v>
      </c>
      <c r="D71" s="4">
        <v>5</v>
      </c>
      <c r="E71" s="5">
        <f t="shared" si="3"/>
        <v>2992.7258709140297</v>
      </c>
      <c r="F71" s="5">
        <f t="shared" si="4"/>
        <v>-706.72587091402966</v>
      </c>
      <c r="G71" s="5">
        <f t="shared" si="5"/>
        <v>499461.45661919372</v>
      </c>
    </row>
    <row r="72" spans="1:7" x14ac:dyDescent="0.25">
      <c r="A72" s="3" t="s">
        <v>47</v>
      </c>
      <c r="B72" s="4">
        <v>233</v>
      </c>
      <c r="C72" s="4">
        <v>3200</v>
      </c>
      <c r="D72" s="4">
        <v>5</v>
      </c>
      <c r="E72" s="5">
        <f t="shared" si="3"/>
        <v>3990.2965452428416</v>
      </c>
      <c r="F72" s="5">
        <f t="shared" si="4"/>
        <v>-790.2965452428416</v>
      </c>
      <c r="G72" s="5">
        <f t="shared" si="5"/>
        <v>624568.62942277081</v>
      </c>
    </row>
    <row r="73" spans="1:7" x14ac:dyDescent="0.25">
      <c r="A73" s="3" t="s">
        <v>48</v>
      </c>
      <c r="B73" s="4">
        <v>72</v>
      </c>
      <c r="C73" s="4">
        <v>2286</v>
      </c>
      <c r="D73" s="4">
        <v>5</v>
      </c>
      <c r="E73" s="5">
        <f t="shared" si="3"/>
        <v>2156.5141448435706</v>
      </c>
      <c r="F73" s="5">
        <f t="shared" si="4"/>
        <v>129.48585515642935</v>
      </c>
      <c r="G73" s="5">
        <f t="shared" si="5"/>
        <v>16766.586685591803</v>
      </c>
    </row>
    <row r="74" spans="1:7" x14ac:dyDescent="0.25">
      <c r="A74" s="3" t="s">
        <v>50</v>
      </c>
      <c r="B74" s="4">
        <v>46</v>
      </c>
      <c r="C74" s="4">
        <v>1219</v>
      </c>
      <c r="D74" s="4">
        <v>5</v>
      </c>
      <c r="E74" s="5">
        <f t="shared" si="3"/>
        <v>1456.9235406177222</v>
      </c>
      <c r="F74" s="5">
        <f t="shared" si="4"/>
        <v>-237.92354061772221</v>
      </c>
      <c r="G74" s="5">
        <f t="shared" si="5"/>
        <v>56607.611180072912</v>
      </c>
    </row>
    <row r="75" spans="1:7" x14ac:dyDescent="0.25">
      <c r="A75" s="3" t="s">
        <v>56</v>
      </c>
      <c r="B75" s="4">
        <v>41</v>
      </c>
      <c r="C75" s="4">
        <v>1372</v>
      </c>
      <c r="D75" s="4">
        <v>5</v>
      </c>
      <c r="E75" s="5">
        <f t="shared" si="3"/>
        <v>1277.2427821587771</v>
      </c>
      <c r="F75" s="5">
        <f t="shared" si="4"/>
        <v>94.757217841222882</v>
      </c>
      <c r="G75" s="5">
        <f t="shared" si="5"/>
        <v>8978.9303330089679</v>
      </c>
    </row>
    <row r="76" spans="1:7" x14ac:dyDescent="0.25">
      <c r="A76" s="3" t="s">
        <v>62</v>
      </c>
      <c r="B76" s="4">
        <v>48</v>
      </c>
      <c r="C76" s="4">
        <v>1981</v>
      </c>
      <c r="D76" s="4">
        <v>5</v>
      </c>
      <c r="E76" s="5">
        <f t="shared" si="3"/>
        <v>1523.3803785326718</v>
      </c>
      <c r="F76" s="5">
        <f t="shared" si="4"/>
        <v>457.61962146732822</v>
      </c>
      <c r="G76" s="5">
        <f t="shared" si="5"/>
        <v>209415.71795190076</v>
      </c>
    </row>
    <row r="77" spans="1:7" x14ac:dyDescent="0.25">
      <c r="A77" s="3" t="s">
        <v>72</v>
      </c>
      <c r="B77" s="4">
        <v>46</v>
      </c>
      <c r="C77" s="4">
        <v>1372</v>
      </c>
      <c r="D77" s="4">
        <v>5</v>
      </c>
      <c r="E77" s="5">
        <f t="shared" si="3"/>
        <v>1456.9235406177222</v>
      </c>
      <c r="F77" s="5">
        <f t="shared" si="4"/>
        <v>-84.92354061772221</v>
      </c>
      <c r="G77" s="5">
        <f t="shared" si="5"/>
        <v>7212.0077510499141</v>
      </c>
    </row>
    <row r="78" spans="1:7" x14ac:dyDescent="0.25">
      <c r="A78" s="3" t="s">
        <v>77</v>
      </c>
      <c r="B78" s="4">
        <v>77</v>
      </c>
      <c r="C78" s="4">
        <v>3200</v>
      </c>
      <c r="D78" s="4">
        <v>5</v>
      </c>
      <c r="E78" s="5">
        <f t="shared" si="3"/>
        <v>2261.3521662245275</v>
      </c>
      <c r="F78" s="5">
        <f t="shared" si="4"/>
        <v>938.64783377547246</v>
      </c>
      <c r="G78" s="5">
        <f t="shared" si="5"/>
        <v>881059.75585138693</v>
      </c>
    </row>
    <row r="79" spans="1:7" x14ac:dyDescent="0.25">
      <c r="A79" s="3" t="s">
        <v>80</v>
      </c>
      <c r="B79" s="4">
        <v>177</v>
      </c>
      <c r="C79" s="4">
        <v>4267</v>
      </c>
      <c r="D79" s="4">
        <v>5</v>
      </c>
      <c r="E79" s="5">
        <f t="shared" si="3"/>
        <v>3561.057807414034</v>
      </c>
      <c r="F79" s="5">
        <f t="shared" si="4"/>
        <v>705.94219258596604</v>
      </c>
      <c r="G79" s="5">
        <f t="shared" si="5"/>
        <v>498354.37927308114</v>
      </c>
    </row>
    <row r="80" spans="1:7" x14ac:dyDescent="0.25">
      <c r="A80" s="3" t="s">
        <v>85</v>
      </c>
      <c r="B80" s="4">
        <v>107</v>
      </c>
      <c r="C80" s="4">
        <v>2438</v>
      </c>
      <c r="D80" s="4">
        <v>5</v>
      </c>
      <c r="E80" s="5">
        <f t="shared" si="3"/>
        <v>2775.1222250122655</v>
      </c>
      <c r="F80" s="5">
        <f t="shared" si="4"/>
        <v>-337.12222501226552</v>
      </c>
      <c r="G80" s="5">
        <f t="shared" si="5"/>
        <v>113651.39459722058</v>
      </c>
    </row>
    <row r="81" spans="1:9" x14ac:dyDescent="0.25">
      <c r="A81" s="3" t="s">
        <v>88</v>
      </c>
      <c r="B81" s="4">
        <v>98</v>
      </c>
      <c r="C81" s="4">
        <v>2591</v>
      </c>
      <c r="D81" s="4">
        <v>5</v>
      </c>
      <c r="E81" s="5">
        <f t="shared" si="3"/>
        <v>2637.9267179440985</v>
      </c>
      <c r="F81" s="5">
        <f t="shared" si="4"/>
        <v>-46.926717944098527</v>
      </c>
      <c r="G81" s="5">
        <f t="shared" si="5"/>
        <v>2202.1168570049786</v>
      </c>
    </row>
    <row r="82" spans="1:9" x14ac:dyDescent="0.25">
      <c r="A82" s="3" t="s">
        <v>90</v>
      </c>
      <c r="B82" s="4">
        <v>149</v>
      </c>
      <c r="C82" s="4">
        <v>3048</v>
      </c>
      <c r="D82" s="4">
        <v>5</v>
      </c>
      <c r="E82" s="5">
        <f t="shared" si="3"/>
        <v>3292.1621567338343</v>
      </c>
      <c r="F82" s="5">
        <f t="shared" si="4"/>
        <v>-244.16215673383431</v>
      </c>
      <c r="G82" s="5">
        <f t="shared" si="5"/>
        <v>59615.158780917467</v>
      </c>
    </row>
    <row r="83" spans="1:9" x14ac:dyDescent="0.25">
      <c r="A83" s="3" t="s">
        <v>98</v>
      </c>
      <c r="B83" s="4">
        <v>241</v>
      </c>
      <c r="C83" s="4">
        <v>2896</v>
      </c>
      <c r="D83" s="4">
        <v>5</v>
      </c>
      <c r="E83" s="5">
        <f t="shared" si="3"/>
        <v>4043.0104116456569</v>
      </c>
      <c r="F83" s="5">
        <f t="shared" si="4"/>
        <v>-1147.0104116456569</v>
      </c>
      <c r="G83" s="5">
        <f t="shared" si="5"/>
        <v>1315632.8844235393</v>
      </c>
    </row>
    <row r="84" spans="1:9" x14ac:dyDescent="0.25">
      <c r="A84" s="3" t="s">
        <v>100</v>
      </c>
      <c r="B84" s="4">
        <v>57</v>
      </c>
      <c r="C84" s="4">
        <v>914</v>
      </c>
      <c r="D84" s="4">
        <v>5</v>
      </c>
      <c r="E84" s="5">
        <f t="shared" si="3"/>
        <v>1791.7245547236498</v>
      </c>
      <c r="F84" s="5">
        <f t="shared" si="4"/>
        <v>-877.72455472364982</v>
      </c>
      <c r="G84" s="5">
        <f t="shared" si="5"/>
        <v>770400.39396482939</v>
      </c>
    </row>
    <row r="85" spans="1:9" ht="18" x14ac:dyDescent="0.35">
      <c r="A85" s="3" t="s">
        <v>106</v>
      </c>
      <c r="B85" s="4">
        <v>160</v>
      </c>
      <c r="C85" s="4">
        <v>4420</v>
      </c>
      <c r="D85" s="4">
        <v>5</v>
      </c>
      <c r="E85" s="5">
        <f t="shared" si="3"/>
        <v>3403.3839124876204</v>
      </c>
      <c r="F85" s="5">
        <f t="shared" si="4"/>
        <v>1016.6160875123796</v>
      </c>
      <c r="G85" s="5">
        <f t="shared" si="5"/>
        <v>1033508.2693889784</v>
      </c>
      <c r="H85" s="7" t="s">
        <v>115</v>
      </c>
      <c r="I85" s="11"/>
    </row>
    <row r="86" spans="1:9" x14ac:dyDescent="0.25">
      <c r="A86" s="3" t="s">
        <v>107</v>
      </c>
      <c r="B86" s="4">
        <v>95</v>
      </c>
      <c r="C86" s="4">
        <v>152</v>
      </c>
      <c r="D86" s="4">
        <v>5</v>
      </c>
      <c r="E86" s="5">
        <f t="shared" si="3"/>
        <v>2589.3787662342447</v>
      </c>
      <c r="F86" s="5">
        <f t="shared" si="4"/>
        <v>-2437.3787662342447</v>
      </c>
      <c r="G86" s="5">
        <f t="shared" si="5"/>
        <v>5940815.250089569</v>
      </c>
      <c r="H86" s="6">
        <f>SQRT(SUM(G62:G86)/24)</f>
        <v>915.92688491410559</v>
      </c>
      <c r="I86" s="10"/>
    </row>
    <row r="87" spans="1:9" x14ac:dyDescent="0.25">
      <c r="A87" s="3" t="s">
        <v>49</v>
      </c>
      <c r="B87" s="4">
        <v>93</v>
      </c>
      <c r="C87" s="4">
        <v>3200</v>
      </c>
      <c r="D87" s="13" t="s">
        <v>118</v>
      </c>
      <c r="E87" s="5"/>
      <c r="F87" s="5"/>
      <c r="G87" s="5"/>
    </row>
    <row r="88" spans="1:9" x14ac:dyDescent="0.25">
      <c r="A88" s="3" t="s">
        <v>20</v>
      </c>
      <c r="B88" s="4">
        <v>20</v>
      </c>
      <c r="C88" s="4">
        <v>1219</v>
      </c>
      <c r="D88" s="4" t="s">
        <v>21</v>
      </c>
      <c r="E88" s="5">
        <f>1117*LN(B88)-895.5</f>
        <v>2450.7329495598078</v>
      </c>
      <c r="F88" s="5">
        <f>C88-E88</f>
        <v>-1231.7329495598078</v>
      </c>
      <c r="G88" s="5">
        <f>F88^2</f>
        <v>1517166.059031304</v>
      </c>
    </row>
    <row r="89" spans="1:9" x14ac:dyDescent="0.25">
      <c r="A89" s="3" t="s">
        <v>25</v>
      </c>
      <c r="B89" s="4">
        <v>12</v>
      </c>
      <c r="C89" s="4">
        <v>1829</v>
      </c>
      <c r="D89" s="4" t="s">
        <v>21</v>
      </c>
      <c r="E89" s="5">
        <f t="shared" ref="E89:E95" si="6">1117*LN(B89)-895.5</f>
        <v>1880.1407278131965</v>
      </c>
      <c r="F89" s="5">
        <f t="shared" ref="F89:F95" si="7">C89-E89</f>
        <v>-51.140727813196463</v>
      </c>
      <c r="G89" s="5">
        <f t="shared" ref="G89:G95" si="8">F89^2</f>
        <v>2615.3740412634461</v>
      </c>
    </row>
    <row r="90" spans="1:9" x14ac:dyDescent="0.25">
      <c r="A90" s="3" t="s">
        <v>34</v>
      </c>
      <c r="B90" s="4">
        <v>19</v>
      </c>
      <c r="C90" s="4">
        <v>2591</v>
      </c>
      <c r="D90" s="4" t="s">
        <v>21</v>
      </c>
      <c r="E90" s="5">
        <f t="shared" si="6"/>
        <v>2393.4383397289139</v>
      </c>
      <c r="F90" s="5">
        <f t="shared" si="7"/>
        <v>197.56166027108611</v>
      </c>
      <c r="G90" s="5">
        <f t="shared" si="8"/>
        <v>39030.609609068044</v>
      </c>
    </row>
    <row r="91" spans="1:9" x14ac:dyDescent="0.25">
      <c r="A91" s="3" t="s">
        <v>41</v>
      </c>
      <c r="B91" s="4">
        <v>14</v>
      </c>
      <c r="C91" s="4">
        <v>1067</v>
      </c>
      <c r="D91" s="4" t="s">
        <v>21</v>
      </c>
      <c r="E91" s="5">
        <f t="shared" si="6"/>
        <v>2052.3270371802437</v>
      </c>
      <c r="F91" s="5">
        <f t="shared" si="7"/>
        <v>-985.32703718024368</v>
      </c>
      <c r="G91" s="5">
        <f t="shared" si="8"/>
        <v>970869.37019839732</v>
      </c>
    </row>
    <row r="92" spans="1:9" x14ac:dyDescent="0.25">
      <c r="A92" s="3" t="s">
        <v>51</v>
      </c>
      <c r="B92" s="4">
        <v>140</v>
      </c>
      <c r="C92" s="4">
        <v>4724</v>
      </c>
      <c r="D92" s="4" t="s">
        <v>21</v>
      </c>
      <c r="E92" s="5">
        <f t="shared" si="6"/>
        <v>4624.3145860545928</v>
      </c>
      <c r="F92" s="5">
        <f t="shared" si="7"/>
        <v>99.685413945407163</v>
      </c>
      <c r="G92" s="5">
        <f t="shared" si="8"/>
        <v>9937.1817534671773</v>
      </c>
    </row>
    <row r="93" spans="1:9" x14ac:dyDescent="0.25">
      <c r="A93" s="3" t="s">
        <v>66</v>
      </c>
      <c r="B93" s="4">
        <v>1</v>
      </c>
      <c r="C93" s="4">
        <v>457</v>
      </c>
      <c r="D93" s="4" t="s">
        <v>21</v>
      </c>
      <c r="E93" s="5">
        <f t="shared" si="6"/>
        <v>-895.5</v>
      </c>
      <c r="F93" s="5">
        <f t="shared" si="7"/>
        <v>1352.5</v>
      </c>
      <c r="G93" s="5">
        <f t="shared" si="8"/>
        <v>1829256.25</v>
      </c>
    </row>
    <row r="94" spans="1:9" ht="18" x14ac:dyDescent="0.35">
      <c r="A94" s="3" t="s">
        <v>79</v>
      </c>
      <c r="B94" s="4">
        <v>41</v>
      </c>
      <c r="C94" s="4">
        <v>2438</v>
      </c>
      <c r="D94" s="4" t="s">
        <v>21</v>
      </c>
      <c r="E94" s="5">
        <f t="shared" si="6"/>
        <v>3252.5599985087119</v>
      </c>
      <c r="F94" s="5">
        <f t="shared" si="7"/>
        <v>-814.55999850871194</v>
      </c>
      <c r="G94" s="5">
        <f t="shared" si="8"/>
        <v>663507.99117051275</v>
      </c>
      <c r="H94" s="7" t="s">
        <v>116</v>
      </c>
    </row>
    <row r="95" spans="1:9" x14ac:dyDescent="0.25">
      <c r="A95" s="3" t="s">
        <v>101</v>
      </c>
      <c r="B95" s="4">
        <v>35</v>
      </c>
      <c r="C95" s="4">
        <v>1829</v>
      </c>
      <c r="D95" s="4" t="s">
        <v>21</v>
      </c>
      <c r="E95" s="5">
        <f t="shared" si="6"/>
        <v>3075.8237846836751</v>
      </c>
      <c r="F95" s="5">
        <f t="shared" si="7"/>
        <v>-1246.8237846836751</v>
      </c>
      <c r="G95" s="5">
        <f t="shared" si="8"/>
        <v>1554569.5500529234</v>
      </c>
      <c r="H95" s="12">
        <f>SQRT(SUM(G88:G95)/7)</f>
        <v>970.04803900609079</v>
      </c>
    </row>
    <row r="96" spans="1:9" x14ac:dyDescent="0.25">
      <c r="A96" s="3" t="s">
        <v>30</v>
      </c>
      <c r="B96" s="4">
        <v>101</v>
      </c>
      <c r="C96" s="4">
        <v>3962</v>
      </c>
      <c r="D96" s="4" t="s">
        <v>31</v>
      </c>
      <c r="E96" s="5">
        <f>1561.5*LN(B96)-4521.5</f>
        <v>2685.0106870476266</v>
      </c>
      <c r="F96" s="5">
        <f>C96-E96</f>
        <v>1276.9893129523734</v>
      </c>
      <c r="G96" s="5">
        <f>F96^2</f>
        <v>1630701.7053945747</v>
      </c>
    </row>
    <row r="97" spans="1:8" x14ac:dyDescent="0.25">
      <c r="A97" s="3" t="s">
        <v>43</v>
      </c>
      <c r="B97" s="4">
        <v>180</v>
      </c>
      <c r="C97" s="4">
        <v>3962</v>
      </c>
      <c r="D97" s="4" t="s">
        <v>31</v>
      </c>
      <c r="E97" s="5">
        <f t="shared" ref="E97:E106" si="9">1561.5*LN(B97)-4521.5</f>
        <v>3587.3021226650635</v>
      </c>
      <c r="F97" s="5">
        <f t="shared" ref="F97:F106" si="10">C97-E97</f>
        <v>374.69787733493649</v>
      </c>
      <c r="G97" s="5">
        <f t="shared" ref="G97:G106" si="11">F97^2</f>
        <v>140398.49927930711</v>
      </c>
    </row>
    <row r="98" spans="1:8" x14ac:dyDescent="0.25">
      <c r="A98" s="3" t="s">
        <v>52</v>
      </c>
      <c r="B98" s="4">
        <v>144</v>
      </c>
      <c r="C98" s="4">
        <v>1981</v>
      </c>
      <c r="D98" s="4" t="s">
        <v>31</v>
      </c>
      <c r="E98" s="5">
        <f t="shared" si="9"/>
        <v>3238.8634672879252</v>
      </c>
      <c r="F98" s="5">
        <f t="shared" si="10"/>
        <v>-1257.8634672879252</v>
      </c>
      <c r="G98" s="5">
        <f t="shared" si="11"/>
        <v>1582220.5023376013</v>
      </c>
    </row>
    <row r="99" spans="1:8" x14ac:dyDescent="0.25">
      <c r="A99" s="3" t="s">
        <v>55</v>
      </c>
      <c r="B99" s="4">
        <v>169</v>
      </c>
      <c r="C99" s="4">
        <v>1676</v>
      </c>
      <c r="D99" s="4" t="s">
        <v>31</v>
      </c>
      <c r="E99" s="5">
        <f t="shared" si="9"/>
        <v>3488.8368433523792</v>
      </c>
      <c r="F99" s="5">
        <f t="shared" si="10"/>
        <v>-1812.8368433523792</v>
      </c>
      <c r="G99" s="5">
        <f t="shared" si="11"/>
        <v>3286377.4206158188</v>
      </c>
    </row>
    <row r="100" spans="1:8" x14ac:dyDescent="0.25">
      <c r="A100" s="3" t="s">
        <v>59</v>
      </c>
      <c r="B100" s="4">
        <v>246</v>
      </c>
      <c r="C100" s="4">
        <v>2896</v>
      </c>
      <c r="D100" s="4" t="s">
        <v>31</v>
      </c>
      <c r="E100" s="5">
        <f t="shared" si="9"/>
        <v>4075.0751933583833</v>
      </c>
      <c r="F100" s="5">
        <f t="shared" si="10"/>
        <v>-1179.0751933583833</v>
      </c>
      <c r="G100" s="5">
        <f t="shared" si="11"/>
        <v>1390218.311593109</v>
      </c>
    </row>
    <row r="101" spans="1:8" x14ac:dyDescent="0.25">
      <c r="A101" s="3" t="s">
        <v>63</v>
      </c>
      <c r="B101" s="4">
        <v>49</v>
      </c>
      <c r="C101" s="4">
        <v>1981</v>
      </c>
      <c r="D101" s="4" t="s">
        <v>31</v>
      </c>
      <c r="E101" s="5">
        <f t="shared" si="9"/>
        <v>1555.577395499743</v>
      </c>
      <c r="F101" s="5">
        <f t="shared" si="10"/>
        <v>425.42260450025697</v>
      </c>
      <c r="G101" s="5">
        <f t="shared" si="11"/>
        <v>180984.39241978206</v>
      </c>
    </row>
    <row r="102" spans="1:8" x14ac:dyDescent="0.25">
      <c r="A102" s="3" t="s">
        <v>74</v>
      </c>
      <c r="B102" s="4">
        <v>115</v>
      </c>
      <c r="C102" s="4">
        <v>2743</v>
      </c>
      <c r="D102" s="4" t="s">
        <v>31</v>
      </c>
      <c r="E102" s="5">
        <f t="shared" si="9"/>
        <v>2887.7115184392151</v>
      </c>
      <c r="F102" s="5">
        <f t="shared" si="10"/>
        <v>-144.71151843921507</v>
      </c>
      <c r="G102" s="5">
        <f t="shared" si="11"/>
        <v>20941.423568983282</v>
      </c>
    </row>
    <row r="103" spans="1:8" x14ac:dyDescent="0.25">
      <c r="A103" s="3" t="s">
        <v>76</v>
      </c>
      <c r="B103" s="4">
        <v>86</v>
      </c>
      <c r="C103" s="4">
        <v>1372</v>
      </c>
      <c r="D103" s="4" t="s">
        <v>31</v>
      </c>
      <c r="E103" s="5">
        <f t="shared" si="9"/>
        <v>2433.9633030998521</v>
      </c>
      <c r="F103" s="5">
        <f t="shared" si="10"/>
        <v>-1061.9633030998521</v>
      </c>
      <c r="G103" s="5">
        <f t="shared" si="11"/>
        <v>1127766.0571307482</v>
      </c>
    </row>
    <row r="104" spans="1:8" x14ac:dyDescent="0.25">
      <c r="A104" s="3" t="s">
        <v>81</v>
      </c>
      <c r="B104" s="4">
        <v>128</v>
      </c>
      <c r="C104" s="4">
        <v>3200</v>
      </c>
      <c r="D104" s="4" t="s">
        <v>31</v>
      </c>
      <c r="E104" s="5">
        <f t="shared" si="9"/>
        <v>3054.9452571104821</v>
      </c>
      <c r="F104" s="5">
        <f t="shared" si="10"/>
        <v>145.05474288951791</v>
      </c>
      <c r="G104" s="5">
        <f t="shared" si="11"/>
        <v>21040.878434744147</v>
      </c>
    </row>
    <row r="105" spans="1:8" ht="18" x14ac:dyDescent="0.35">
      <c r="A105" s="3" t="s">
        <v>84</v>
      </c>
      <c r="B105" s="4">
        <v>111</v>
      </c>
      <c r="C105" s="4">
        <v>914</v>
      </c>
      <c r="D105" s="4" t="s">
        <v>31</v>
      </c>
      <c r="E105" s="5">
        <f t="shared" si="9"/>
        <v>2832.4314093492094</v>
      </c>
      <c r="F105" s="5">
        <f t="shared" si="10"/>
        <v>-1918.4314093492094</v>
      </c>
      <c r="G105" s="5">
        <f t="shared" si="11"/>
        <v>3680379.0723775937</v>
      </c>
      <c r="H105" s="8" t="s">
        <v>117</v>
      </c>
    </row>
    <row r="106" spans="1:8" x14ac:dyDescent="0.25">
      <c r="A106" s="3" t="s">
        <v>87</v>
      </c>
      <c r="B106" s="4">
        <v>66</v>
      </c>
      <c r="C106" s="4">
        <v>2743</v>
      </c>
      <c r="D106" s="4" t="s">
        <v>31</v>
      </c>
      <c r="E106" s="5">
        <f t="shared" si="9"/>
        <v>2020.6458796742627</v>
      </c>
      <c r="F106" s="5">
        <f t="shared" si="10"/>
        <v>722.35412032573731</v>
      </c>
      <c r="G106" s="5">
        <f t="shared" si="11"/>
        <v>521795.47515156976</v>
      </c>
      <c r="H106" s="6">
        <f>SQRT(SUM(G96:G106)/10)</f>
        <v>1165.4537201581122</v>
      </c>
    </row>
  </sheetData>
  <sortState xmlns:xlrd2="http://schemas.microsoft.com/office/spreadsheetml/2017/richdata2" ref="A2:D106">
    <sortCondition ref="D1:D106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Moon crater 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Kovács</dc:creator>
  <cp:lastModifiedBy>József Kovács</cp:lastModifiedBy>
  <dcterms:created xsi:type="dcterms:W3CDTF">2022-04-21T10:51:51Z</dcterms:created>
  <dcterms:modified xsi:type="dcterms:W3CDTF">2022-04-24T14:17:01Z</dcterms:modified>
</cp:coreProperties>
</file>